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120" tabRatio="591" activeTab="1"/>
  </bookViews>
  <sheets>
    <sheet name="16-17 учебный год" sheetId="1" r:id="rId1"/>
    <sheet name="Титулка" sheetId="2" r:id="rId2"/>
  </sheets>
  <definedNames/>
  <calcPr fullCalcOnLoad="1"/>
</workbook>
</file>

<file path=xl/sharedStrings.xml><?xml version="1.0" encoding="utf-8"?>
<sst xmlns="http://schemas.openxmlformats.org/spreadsheetml/2006/main" count="718" uniqueCount="335">
  <si>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</si>
  <si>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</si>
  <si>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</si>
  <si>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</si>
  <si>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</si>
  <si>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</si>
  <si>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</si>
  <si>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</si>
  <si>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</si>
  <si>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</si>
  <si>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</si>
  <si>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</si>
  <si>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</si>
  <si>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ЗАТВЕРДЖУЮ</t>
  </si>
  <si>
    <t>Донбаська державна машинобудівна академія</t>
  </si>
  <si>
    <t>С</t>
  </si>
  <si>
    <t>К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</si>
  <si>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</si>
  <si>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</si>
  <si>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</si>
  <si>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</si>
  <si>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</si>
  <si>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</si>
  <si>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</si>
  <si>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</si>
  <si>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</si>
  <si>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</si>
  <si>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</si>
  <si>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</si>
  <si>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</si>
  <si>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Н</t>
  </si>
  <si>
    <t>Кредити ECTS</t>
  </si>
  <si>
    <t>всього аудиторних годин</t>
  </si>
  <si>
    <t>7</t>
  </si>
  <si>
    <t>10</t>
  </si>
  <si>
    <t>9</t>
  </si>
  <si>
    <t>11</t>
  </si>
  <si>
    <t>4/4</t>
  </si>
  <si>
    <t>8/4</t>
  </si>
  <si>
    <t>0/4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</si>
  <si>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</si>
  <si>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</si>
  <si>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</si>
  <si>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</si>
  <si>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</si>
  <si>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</t>
  </si>
  <si>
    <t>Триместровий контроль</t>
  </si>
  <si>
    <t>Переддипломна</t>
  </si>
  <si>
    <t>Кількість аудиторних годин по курсах і триместрах</t>
  </si>
  <si>
    <t>Д</t>
  </si>
  <si>
    <t>Теоретична механіка                           (загальний обсяг)</t>
  </si>
  <si>
    <t>12</t>
  </si>
  <si>
    <t>14</t>
  </si>
  <si>
    <t>Практика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</si>
  <si>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</si>
  <si>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</si>
  <si>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</si>
  <si>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</si>
  <si>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</si>
  <si>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</si>
  <si>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</si>
  <si>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</si>
  <si>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</si>
  <si>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4</t>
  </si>
  <si>
    <t>Фізика (загальний обсяг)</t>
  </si>
  <si>
    <t>Хімія (загальний обсяг)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</si>
  <si>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</si>
  <si>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</si>
  <si>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</si>
  <si>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</si>
  <si>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</si>
  <si>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</si>
  <si>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</si>
  <si>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</si>
  <si>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</si>
  <si>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</si>
  <si>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</si>
  <si>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</si>
  <si>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</si>
  <si>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Н/</t>
  </si>
  <si>
    <t>/С</t>
  </si>
  <si>
    <t>0/6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</si>
  <si>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</si>
  <si>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</si>
  <si>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</si>
  <si>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</si>
  <si>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>ЗД</t>
  </si>
  <si>
    <t>Вища математика (загальний обсяг)</t>
  </si>
  <si>
    <t xml:space="preserve">ІНТЕГРОВАННИЙ  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</si>
  <si>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</si>
  <si>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І . ГРАФІК НАВЧАЛЬНОГО ПРОЦЕСУ</t>
  </si>
  <si>
    <t xml:space="preserve"> </t>
  </si>
  <si>
    <t xml:space="preserve">Позначення:  Н–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</si>
  <si>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</si>
  <si>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</si>
  <si>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</si>
  <si>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</si>
  <si>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</si>
  <si>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</si>
  <si>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</si>
  <si>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4/2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</si>
  <si>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</si>
  <si>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</si>
  <si>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</si>
  <si>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 xml:space="preserve">на основі ОПП молодшого спеціаліста за спеціальностями:                
</t>
  </si>
  <si>
    <t>8/6</t>
  </si>
  <si>
    <t>Строк навчання - 3 роки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</si>
  <si>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</si>
  <si>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</si>
  <si>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</si>
  <si>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</si>
  <si>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</si>
  <si>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</si>
  <si>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</si>
  <si>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</si>
  <si>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 НОРМАТИВНІ НАВЧАЛЬНІ ДИСЦИПЛІНИ</t>
  </si>
  <si>
    <t>1.1  Гуманітарні та соціально-економічні дисципліни</t>
  </si>
  <si>
    <t>1.1.2</t>
  </si>
  <si>
    <t>1.1.3</t>
  </si>
  <si>
    <t>1.1.4</t>
  </si>
  <si>
    <t>1.1.5</t>
  </si>
  <si>
    <t>Разом п 1.1: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</si>
  <si>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</si>
  <si>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</si>
  <si>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</si>
  <si>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ісп.</t>
  </si>
  <si>
    <t>зал.</t>
  </si>
  <si>
    <t xml:space="preserve">1.2 Дисципліни природничо-наукової  (фундаментальної) підготовки </t>
  </si>
  <si>
    <t>1.2.1</t>
  </si>
  <si>
    <t>1.2.3</t>
  </si>
  <si>
    <t>Разом п 1.2:</t>
  </si>
  <si>
    <t>3.1</t>
  </si>
  <si>
    <t>3.2</t>
  </si>
  <si>
    <t>4 Державна атестація</t>
  </si>
  <si>
    <t>4.1</t>
  </si>
  <si>
    <t>2.2.1.1</t>
  </si>
  <si>
    <t>2.2.1.2</t>
  </si>
  <si>
    <r>
      <t>_________________</t>
    </r>
    <r>
      <rPr>
        <sz val="18"/>
        <rFont val="Times New Roman"/>
        <family val="1"/>
      </rPr>
      <t>(</t>
    </r>
    <r>
      <rPr>
        <u val="single"/>
        <sz val="18"/>
        <rFont val="Times New Roman"/>
        <family val="1"/>
      </rPr>
      <t>Ковальов В.Д.)</t>
    </r>
  </si>
  <si>
    <t>2 ВИБІРКОВІ НАВЧАЛЬНІ ДИСЦИПЛІНИ</t>
  </si>
  <si>
    <t>на базі ВНЗ 1 рівня (Безпека життєдіяльності)</t>
  </si>
  <si>
    <t>Теплотехніка (загальний обсяг)</t>
  </si>
  <si>
    <t>Разом п 1.1:у т.ч. на базі академії</t>
  </si>
  <si>
    <t>Разом п 1.2: у т.ч. на базі академії</t>
  </si>
  <si>
    <t>Екологія на базі ВНЗ 1 рівня</t>
  </si>
  <si>
    <t>1.2.2</t>
  </si>
  <si>
    <t>1.2.2.1</t>
  </si>
  <si>
    <t>1.2.3.1</t>
  </si>
  <si>
    <t>1.2.4</t>
  </si>
  <si>
    <t>1.2.4.1</t>
  </si>
  <si>
    <t>1.2.4.2</t>
  </si>
  <si>
    <t>1.2.5</t>
  </si>
  <si>
    <t>1.2.6</t>
  </si>
  <si>
    <t>1.2.6.1</t>
  </si>
  <si>
    <t>1.2.9</t>
  </si>
  <si>
    <t>1.2.9.1</t>
  </si>
  <si>
    <t>1.2.10</t>
  </si>
  <si>
    <t xml:space="preserve">Основи охорони  праці та безпека життєдіяльності </t>
  </si>
  <si>
    <t>1.2.10.1</t>
  </si>
  <si>
    <t>1.2.11</t>
  </si>
  <si>
    <t>1.2.11.1</t>
  </si>
  <si>
    <t>1.2.12</t>
  </si>
  <si>
    <t>1.2.12.1</t>
  </si>
  <si>
    <t>1.2.13</t>
  </si>
  <si>
    <t>Разом п2.2:</t>
  </si>
  <si>
    <t>Разом п 2.2: у т.ч. на базі академії</t>
  </si>
  <si>
    <t>Металургійні печі (загальний обсяг)</t>
  </si>
  <si>
    <t>2.3.1.1</t>
  </si>
  <si>
    <t>2.3.1.2</t>
  </si>
  <si>
    <t>Стандартизація, метрологія і контроль (загальний обсяг)</t>
  </si>
  <si>
    <t>2.3.3.1</t>
  </si>
  <si>
    <t>Теорія і технологія металургійного виробництва</t>
  </si>
  <si>
    <t>Листове штампування (загальний обсяг)</t>
  </si>
  <si>
    <t>Разом п2.3:</t>
  </si>
  <si>
    <t>Разом п 2.3: у т.ч. на базі академії</t>
  </si>
  <si>
    <t>3.1.1</t>
  </si>
  <si>
    <t>3.2.1</t>
  </si>
  <si>
    <t>Разом п3:</t>
  </si>
  <si>
    <t>Разом на базі академії</t>
  </si>
  <si>
    <t>Разом п4:</t>
  </si>
  <si>
    <t>Усього :</t>
  </si>
  <si>
    <t>Усього на базі ВНЗ 1 рівня:</t>
  </si>
  <si>
    <t>Усього на базі академії:</t>
  </si>
  <si>
    <t>12/4</t>
  </si>
  <si>
    <t>12/0</t>
  </si>
  <si>
    <t>на базі ВНЗ 1 рівня (Основи охорони праці)</t>
  </si>
  <si>
    <t>Іноземна мова (за професійним спрямуванням)</t>
  </si>
  <si>
    <t>Інформатика</t>
  </si>
  <si>
    <t>Корозія та захист металів (загальний обсяг)</t>
  </si>
  <si>
    <t xml:space="preserve">2.2  Природничо-наукові  (фундаментальні) дисципліни </t>
  </si>
  <si>
    <t>2.2.1 Спеціалізації кафедри ОМТ</t>
  </si>
  <si>
    <t xml:space="preserve">2.3 Дисципліни професійної підготовки </t>
  </si>
  <si>
    <t>2.3.1 Спеціалізації кафедри ОМТ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</si>
  <si>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</si>
  <si>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</si>
  <si>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 xml:space="preserve">2.3.1.1 Комп’ютерне проектування процесів пластичного деформування 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</si>
  <si>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</si>
  <si>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</si>
  <si>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</si>
  <si>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</si>
  <si>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</si>
  <si>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Основи САПР (загальний обсяг)</t>
  </si>
  <si>
    <t>2.3.1.2 Екологічні і ресурсозберігаючі технології обробки тиском</t>
  </si>
  <si>
    <t>Термообробка інструменту для обробки тиском (загальний обсяг)</t>
  </si>
  <si>
    <t>Технологія кування. Художнє кування (загальний обсяг)</t>
  </si>
  <si>
    <t>ТКШВ ЛШ. Листове штампування складнопрофільованих деталей. (загальний обсяг)</t>
  </si>
  <si>
    <t xml:space="preserve">Фізична хімія (загальний обсяг) </t>
  </si>
  <si>
    <t>18/46</t>
  </si>
  <si>
    <t>60/34</t>
  </si>
  <si>
    <t>40/16</t>
  </si>
  <si>
    <t>110/50</t>
  </si>
  <si>
    <t>46/60</t>
  </si>
  <si>
    <t>280/32</t>
  </si>
  <si>
    <t>4/16</t>
  </si>
  <si>
    <t>5.05050205 Обслуговування та ремонт обладнання металургійних підприємств                              5.05040102 Доменне виробництво                   5.05040103 Виробництво сталі і феросплавів               5.05040104 Виробництво кольорових металів і сплавів   5.05040105 Переробка вторинних кольорових та чорних металів                                                           5.05040201 Ливарне виробництво чорних і кольорових металів і сплавів                                                           5.05040301 Термічна обробка металів              5.05040302 Виробництво порошкових композиційних виробів і напилення покриттів                                        5.05040106 Обробка металів тиском</t>
  </si>
  <si>
    <r>
      <t xml:space="preserve"> галузь знань: </t>
    </r>
    <r>
      <rPr>
        <b/>
        <sz val="20"/>
        <rFont val="Times New Roman"/>
        <family val="1"/>
      </rPr>
      <t>013 "Механічна інженерія"</t>
    </r>
  </si>
  <si>
    <t>спеціалізація: 1 Комп’ютерне проектування процесів пластичного деформування (ОМТ)</t>
  </si>
  <si>
    <t>2 Екологічні і ресурсозберігаючі технології обробки тиском (ОМТ)</t>
  </si>
  <si>
    <t>"___" ____________ 2016 р.</t>
  </si>
  <si>
    <t>1.2.5.1</t>
  </si>
  <si>
    <t>1.2.12.2</t>
  </si>
  <si>
    <t>1.2.13.1</t>
  </si>
  <si>
    <t>2.2.1.1.1</t>
  </si>
  <si>
    <t>2.2.1.2.1</t>
  </si>
  <si>
    <t>2.2.1.3</t>
  </si>
  <si>
    <t>2.2.1.3.1</t>
  </si>
  <si>
    <t>2.2.1.4</t>
  </si>
  <si>
    <t>2.2.1.4.1</t>
  </si>
  <si>
    <t>2.2.1.5</t>
  </si>
  <si>
    <t>2.2.1.5.1</t>
  </si>
  <si>
    <t>2.3.1.3</t>
  </si>
  <si>
    <t>2.3.1.4</t>
  </si>
  <si>
    <t>2.3.1.5</t>
  </si>
  <si>
    <t>2.3.1.6</t>
  </si>
  <si>
    <t>2.3.1.7</t>
  </si>
  <si>
    <t>2.3.1.8</t>
  </si>
  <si>
    <t>2.3.1.9</t>
  </si>
  <si>
    <t>2.3.1.11</t>
  </si>
  <si>
    <t>2.3.1.13</t>
  </si>
  <si>
    <t>2.3.1.5.1</t>
  </si>
  <si>
    <t>2.3.1.5.2</t>
  </si>
  <si>
    <t>2.3.1.6.1</t>
  </si>
  <si>
    <t>2.3.1.6.2</t>
  </si>
  <si>
    <t>2.3.1.7.1</t>
  </si>
  <si>
    <t>2.3.1.8.1</t>
  </si>
  <si>
    <t>2.3.1.9.1</t>
  </si>
  <si>
    <t>2.3.1.9.2</t>
  </si>
  <si>
    <t>2.3.1.11.1</t>
  </si>
  <si>
    <t>2.3.1.13.1</t>
  </si>
  <si>
    <t>С/Н</t>
  </si>
  <si>
    <t xml:space="preserve">К  </t>
  </si>
  <si>
    <t>-</t>
  </si>
  <si>
    <t>Теоретичне навчання</t>
  </si>
  <si>
    <t>Настовна та екзаменаційна сесія</t>
  </si>
  <si>
    <t>Виконання дипломн. проекту</t>
  </si>
  <si>
    <t>Канікули</t>
  </si>
  <si>
    <t>V. План навчального процесу на 2016/2017 навчальний рік (заочна прискорена форма)</t>
  </si>
  <si>
    <t>2.2.2  Спеціалізації кафедри ТОЛВ</t>
  </si>
  <si>
    <t>Металознавство кристалографія, мінералогія і термічна обробка (загальний обсяг)</t>
  </si>
  <si>
    <t>Прикладна механіка (загальний обсяг)</t>
  </si>
  <si>
    <t>2.3.2 Спеціалізації кафедри ТОЛВ</t>
  </si>
  <si>
    <t>Автоматизація виробничих процесів, мікропроцесорна техніка+ ОЛЦ</t>
  </si>
  <si>
    <t>Виробництво виливків із кольорових металів (загальний обсяг)</t>
  </si>
  <si>
    <t>Виробництво виливків із сталей (загальний обсяг)</t>
  </si>
  <si>
    <t>Виробництво виливків із чавунів (загальний обсяг)</t>
  </si>
  <si>
    <t>Виробництво виливків із чавунів (к.роб.)</t>
  </si>
  <si>
    <t>Контроль якості виливків (загальний обсяг)</t>
  </si>
  <si>
    <t>Обладнання ливарних цехів (загальний обсяг)</t>
  </si>
  <si>
    <t>Обладнання ливарних цехів</t>
  </si>
  <si>
    <t>Обладнання ливарних цехів (к.пр.)</t>
  </si>
  <si>
    <t>Основи теорії плавки ливарних сплавів (загальний обсяг)</t>
  </si>
  <si>
    <t>Проектування та виробництво оснастки</t>
  </si>
  <si>
    <t>Ливарна гідравліка</t>
  </si>
  <si>
    <t>Спеціальні види литва</t>
  </si>
  <si>
    <t>Теоретичні основи ливарного виробництва (загальний обсяг)</t>
  </si>
  <si>
    <t>Теоретичні основи формоутворення (загальний обсяг)</t>
  </si>
  <si>
    <t>Теорія і технологія металургійного виробництва (загальний обсяг)</t>
  </si>
  <si>
    <t>ТТМП -1 на базі академії</t>
  </si>
  <si>
    <t>ТТМП -2 на базі академії</t>
  </si>
  <si>
    <t>Теплотехніка та печі ливарних цехів (загальний обсяг)</t>
  </si>
  <si>
    <t xml:space="preserve">Теплотехніка та печі ливарних цехів (к.пр.) </t>
  </si>
  <si>
    <t>Технологія ливарної форми (загальний обсяг)</t>
  </si>
  <si>
    <t>Технологія ливарної форми (к.пр.)</t>
  </si>
  <si>
    <t>ЗАГАЛЬНА КІЛЬКІСТЬ ГОДИН ОМТ</t>
  </si>
  <si>
    <t>ЗАГАЛЬНА КІЛЬКІСТЬ ГОДИН ТОЛВ</t>
  </si>
  <si>
    <t>3 Практична підготовка (ТОЛВ)</t>
  </si>
  <si>
    <t>3 Практична підготовка (ОМТ)</t>
  </si>
  <si>
    <t>Спеціалізації ОМТ</t>
  </si>
  <si>
    <t>Спеціалізації ТОЛВ</t>
  </si>
  <si>
    <t>4/0</t>
  </si>
  <si>
    <t>8/0</t>
  </si>
  <si>
    <t>6/2</t>
  </si>
  <si>
    <t>48/18</t>
  </si>
  <si>
    <t>Зав.кафедри ЛВ</t>
  </si>
  <si>
    <t>А.М. Турчанін</t>
  </si>
  <si>
    <t>224/46</t>
  </si>
  <si>
    <t>36/78</t>
  </si>
  <si>
    <t>54/28</t>
  </si>
  <si>
    <t>Кваліфікація: Технічний фахівець з металургії</t>
  </si>
  <si>
    <t>Історія української культури  на базі ВНЗ 1 рівня</t>
  </si>
  <si>
    <t>0/2</t>
  </si>
  <si>
    <t>8/2</t>
  </si>
  <si>
    <t>20/0</t>
  </si>
  <si>
    <t>20/12</t>
  </si>
  <si>
    <t>0/14</t>
  </si>
  <si>
    <t>76/0</t>
  </si>
  <si>
    <t>20/6</t>
  </si>
  <si>
    <t>32/0</t>
  </si>
  <si>
    <t>0/10</t>
  </si>
  <si>
    <t>6/4</t>
  </si>
  <si>
    <t>2.3.1.10.</t>
  </si>
  <si>
    <t>28/12</t>
  </si>
  <si>
    <t>32/14</t>
  </si>
  <si>
    <t>24/4</t>
  </si>
  <si>
    <t>2/0</t>
  </si>
  <si>
    <t>0/60</t>
  </si>
  <si>
    <t>16/2</t>
  </si>
  <si>
    <t>40/20</t>
  </si>
  <si>
    <t>28/16</t>
  </si>
  <si>
    <t>44/16</t>
  </si>
  <si>
    <t>48/22</t>
  </si>
  <si>
    <t>32/20</t>
  </si>
  <si>
    <t>48/20</t>
  </si>
  <si>
    <r>
      <t xml:space="preserve">форма навчання:     </t>
    </r>
    <r>
      <rPr>
        <b/>
        <sz val="20"/>
        <rFont val="Times New Roman"/>
        <family val="1"/>
      </rPr>
      <t xml:space="preserve"> заочна  </t>
    </r>
  </si>
  <si>
    <t>2.3.1.14</t>
  </si>
  <si>
    <t>НДРС (загальний обсяг)</t>
  </si>
  <si>
    <t>2.3.1.14.1</t>
  </si>
  <si>
    <t>НДРС (загальний обсяг)              Курсова робота</t>
  </si>
  <si>
    <t>2.3.1.14.2</t>
  </si>
  <si>
    <t>36/18</t>
  </si>
  <si>
    <t>32/6</t>
  </si>
  <si>
    <t>36/6</t>
  </si>
  <si>
    <t>24/12</t>
  </si>
  <si>
    <t>28/4</t>
  </si>
  <si>
    <t>32/12</t>
  </si>
  <si>
    <t>3 Ливарне виробництво чорних та кольорових металів і сплавів (ЛВ)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</si>
</sst>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&quot;&quot;_-;_-@_-"/>
    <numFmt numFmtId="173" formatCode="#,##0;\-* #,##0_-;\ &quot;&quot;_-;_-@_-"/>
    <numFmt numFmtId="174" formatCode="#,##0.0;\-* #,##0.0_-;\ &quot;&quot;_-;_-@_-"/>
    <numFmt numFmtId="175" formatCode="#,##0.0_-;\-* #,##0.0_-;\ &quot;&quot;_-;_-@_-"/>
    <numFmt numFmtId="176" formatCode="0.0"/>
    <numFmt numFmtId="177" formatCode="#,##0.0_ ;\-#,##0.0\ "/>
    <numFmt numFmtId="178" formatCode="#,##0_ ;\-#,##0\ "/>
    <numFmt numFmtId="179" formatCode="[$-FC19]d\ mmmm\ yyyy\ &quot;г.&quot;"/>
    <numFmt numFmtId="180" formatCode="000000"/>
    <numFmt numFmtId="181" formatCode="#,##0_-;\-* #,##0_-;\ _-;_-@_-"/>
    <numFmt numFmtId="182" formatCode="#,##0;\-* #,##0_-;\ _-;_-@_-"/>
    <numFmt numFmtId="183" formatCode="#,##0.00_ ;\-#,##0.00\ "/>
    <numFmt numFmtId="184" formatCode="0.000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0000000000000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u val="single"/>
      <sz val="18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3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4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5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10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2" fontId="3" fillId="0" borderId="11" xfId="0" applyNumberFormat="1" applyFont="1" applyFill="1" applyBorder="1" applyAlignment="1" applyProtection="1">
      <alignment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72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72" fontId="3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72" fontId="3" fillId="0" borderId="18" xfId="0" applyNumberFormat="1" applyFont="1" applyFill="1" applyBorder="1" applyAlignment="1" applyProtection="1">
      <alignment vertical="center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172" fontId="5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74" fontId="5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72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53" applyFont="1">
      <alignment/>
      <protection/>
    </xf>
    <xf numFmtId="0" fontId="2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173" fontId="3" fillId="0" borderId="22" xfId="0" applyNumberFormat="1" applyFont="1" applyFill="1" applyBorder="1" applyAlignment="1" applyProtection="1">
      <alignment horizontal="center" vertical="center"/>
      <protection/>
    </xf>
    <xf numFmtId="172" fontId="3" fillId="0" borderId="28" xfId="0" applyNumberFormat="1" applyFont="1" applyFill="1" applyBorder="1" applyAlignment="1" applyProtection="1">
      <alignment vertical="center"/>
      <protection/>
    </xf>
    <xf numFmtId="172" fontId="3" fillId="0" borderId="29" xfId="0" applyNumberFormat="1" applyFont="1" applyFill="1" applyBorder="1" applyAlignment="1" applyProtection="1">
      <alignment horizontal="center" vertical="center"/>
      <protection/>
    </xf>
    <xf numFmtId="172" fontId="3" fillId="0" borderId="27" xfId="0" applyNumberFormat="1" applyFont="1" applyFill="1" applyBorder="1" applyAlignment="1" applyProtection="1">
      <alignment vertical="center"/>
      <protection/>
    </xf>
    <xf numFmtId="172" fontId="3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172" fontId="3" fillId="0" borderId="31" xfId="0" applyNumberFormat="1" applyFont="1" applyFill="1" applyBorder="1" applyAlignment="1" applyProtection="1">
      <alignment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72" fontId="3" fillId="0" borderId="30" xfId="0" applyNumberFormat="1" applyFont="1" applyFill="1" applyBorder="1" applyAlignment="1" applyProtection="1">
      <alignment vertical="center"/>
      <protection/>
    </xf>
    <xf numFmtId="176" fontId="5" fillId="0" borderId="26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73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174" fontId="3" fillId="0" borderId="17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74" fontId="5" fillId="0" borderId="38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3" fillId="0" borderId="23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172" fontId="3" fillId="0" borderId="13" xfId="0" applyNumberFormat="1" applyFont="1" applyFill="1" applyBorder="1" applyAlignment="1" applyProtection="1">
      <alignment horizontal="center" vertical="center"/>
      <protection/>
    </xf>
    <xf numFmtId="172" fontId="3" fillId="0" borderId="32" xfId="0" applyNumberFormat="1" applyFont="1" applyFill="1" applyBorder="1" applyAlignment="1" applyProtection="1">
      <alignment vertical="center"/>
      <protection/>
    </xf>
    <xf numFmtId="172" fontId="5" fillId="0" borderId="10" xfId="0" applyNumberFormat="1" applyFont="1" applyFill="1" applyBorder="1" applyAlignment="1" applyProtection="1">
      <alignment vertical="center"/>
      <protection/>
    </xf>
    <xf numFmtId="172" fontId="3" fillId="0" borderId="34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75" fontId="5" fillId="0" borderId="22" xfId="0" applyNumberFormat="1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25" fillId="0" borderId="22" xfId="0" applyFont="1" applyFill="1" applyBorder="1" applyAlignment="1">
      <alignment/>
    </xf>
    <xf numFmtId="176" fontId="5" fillId="0" borderId="22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>
      <alignment/>
    </xf>
    <xf numFmtId="176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172" fontId="5" fillId="0" borderId="11" xfId="0" applyNumberFormat="1" applyFont="1" applyFill="1" applyBorder="1" applyAlignment="1" applyProtection="1">
      <alignment vertical="center" wrapText="1"/>
      <protection/>
    </xf>
    <xf numFmtId="172" fontId="5" fillId="0" borderId="11" xfId="0" applyNumberFormat="1" applyFont="1" applyFill="1" applyBorder="1" applyAlignment="1" applyProtection="1">
      <alignment vertical="center"/>
      <protection/>
    </xf>
    <xf numFmtId="172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2" fontId="5" fillId="0" borderId="28" xfId="0" applyNumberFormat="1" applyFont="1" applyFill="1" applyBorder="1" applyAlignment="1" applyProtection="1">
      <alignment horizontal="center" vertical="center"/>
      <protection/>
    </xf>
    <xf numFmtId="172" fontId="3" fillId="0" borderId="33" xfId="0" applyNumberFormat="1" applyFont="1" applyFill="1" applyBorder="1" applyAlignment="1" applyProtection="1">
      <alignment horizontal="center" vertical="center"/>
      <protection/>
    </xf>
    <xf numFmtId="172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26" xfId="0" applyNumberFormat="1" applyFont="1" applyFill="1" applyBorder="1" applyAlignment="1" applyProtection="1">
      <alignment horizontal="center" vertical="center"/>
      <protection/>
    </xf>
    <xf numFmtId="172" fontId="5" fillId="0" borderId="27" xfId="0" applyNumberFormat="1" applyFont="1" applyFill="1" applyBorder="1" applyAlignment="1" applyProtection="1">
      <alignment horizontal="center" vertical="center"/>
      <protection/>
    </xf>
    <xf numFmtId="172" fontId="3" fillId="0" borderId="26" xfId="0" applyNumberFormat="1" applyFont="1" applyFill="1" applyBorder="1" applyAlignment="1" applyProtection="1">
      <alignment horizontal="center" vertical="center"/>
      <protection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2" fontId="5" fillId="0" borderId="24" xfId="0" applyNumberFormat="1" applyFont="1" applyFill="1" applyBorder="1" applyAlignment="1" applyProtection="1">
      <alignment horizontal="center" vertical="center"/>
      <protection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72" fontId="3" fillId="0" borderId="24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75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>
      <alignment/>
    </xf>
    <xf numFmtId="172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center" wrapText="1"/>
    </xf>
    <xf numFmtId="172" fontId="5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72" fontId="5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 applyProtection="1">
      <alignment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2" fontId="3" fillId="0" borderId="45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center" wrapText="1"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/>
    </xf>
    <xf numFmtId="174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/>
    </xf>
    <xf numFmtId="49" fontId="5" fillId="0" borderId="51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/>
    </xf>
    <xf numFmtId="49" fontId="3" fillId="0" borderId="51" xfId="0" applyNumberFormat="1" applyFont="1" applyFill="1" applyBorder="1" applyAlignment="1">
      <alignment horizontal="center" vertical="center" wrapText="1"/>
    </xf>
    <xf numFmtId="177" fontId="3" fillId="0" borderId="45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75" fontId="3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 applyProtection="1">
      <alignment horizontal="center" vertical="center"/>
      <protection/>
    </xf>
    <xf numFmtId="178" fontId="3" fillId="0" borderId="3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 applyProtection="1">
      <alignment horizontal="center" vertical="center"/>
      <protection/>
    </xf>
    <xf numFmtId="172" fontId="3" fillId="0" borderId="45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5" fillId="0" borderId="10" xfId="0" applyNumberFormat="1" applyFont="1" applyFill="1" applyBorder="1" applyAlignment="1" applyProtection="1">
      <alignment vertical="center" wrapText="1"/>
      <protection/>
    </xf>
    <xf numFmtId="178" fontId="5" fillId="0" borderId="2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74" fontId="5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74" fontId="5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center" vertical="center" wrapText="1"/>
    </xf>
    <xf numFmtId="172" fontId="3" fillId="0" borderId="53" xfId="0" applyNumberFormat="1" applyFont="1" applyFill="1" applyBorder="1" applyAlignment="1" applyProtection="1">
      <alignment horizontal="center" vertical="center"/>
      <protection/>
    </xf>
    <xf numFmtId="172" fontId="3" fillId="0" borderId="54" xfId="0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21" xfId="54" applyFont="1" applyBorder="1" applyAlignment="1">
      <alignment horizontal="center" vertical="center"/>
      <protection/>
    </xf>
    <xf numFmtId="0" fontId="3" fillId="0" borderId="49" xfId="54" applyFont="1" applyBorder="1" applyAlignment="1">
      <alignment horizontal="center" vertical="center"/>
      <protection/>
    </xf>
    <xf numFmtId="0" fontId="3" fillId="0" borderId="38" xfId="54" applyFont="1" applyBorder="1" applyAlignment="1">
      <alignment horizontal="center" vertical="center"/>
      <protection/>
    </xf>
    <xf numFmtId="0" fontId="3" fillId="0" borderId="37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0" fontId="3" fillId="0" borderId="39" xfId="54" applyFont="1" applyBorder="1" applyAlignment="1">
      <alignment horizontal="center" vertical="center"/>
      <protection/>
    </xf>
    <xf numFmtId="0" fontId="3" fillId="0" borderId="56" xfId="54" applyFont="1" applyBorder="1" applyAlignment="1">
      <alignment horizontal="center" vertical="center"/>
      <protection/>
    </xf>
    <xf numFmtId="0" fontId="3" fillId="0" borderId="57" xfId="54" applyFont="1" applyBorder="1" applyAlignment="1">
      <alignment horizontal="center" vertical="center"/>
      <protection/>
    </xf>
    <xf numFmtId="0" fontId="3" fillId="0" borderId="55" xfId="54" applyFont="1" applyBorder="1" applyAlignment="1">
      <alignment horizontal="center" vertical="center"/>
      <protection/>
    </xf>
    <xf numFmtId="0" fontId="4" fillId="0" borderId="51" xfId="54" applyFont="1" applyBorder="1" applyAlignment="1">
      <alignment horizontal="center"/>
      <protection/>
    </xf>
    <xf numFmtId="0" fontId="4" fillId="0" borderId="26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0" fontId="4" fillId="0" borderId="47" xfId="54" applyFont="1" applyBorder="1" applyAlignment="1">
      <alignment horizontal="center" vertical="center"/>
      <protection/>
    </xf>
    <xf numFmtId="0" fontId="4" fillId="0" borderId="22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58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67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4" fillId="0" borderId="70" xfId="54" applyFont="1" applyBorder="1" applyAlignment="1">
      <alignment horizontal="center" vertical="center"/>
      <protection/>
    </xf>
    <xf numFmtId="0" fontId="4" fillId="0" borderId="71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72" xfId="54" applyFont="1" applyBorder="1" applyAlignment="1">
      <alignment horizontal="center"/>
      <protection/>
    </xf>
    <xf numFmtId="0" fontId="4" fillId="0" borderId="17" xfId="54" applyFont="1" applyBorder="1" applyAlignment="1">
      <alignment horizontal="center" vertical="center"/>
      <protection/>
    </xf>
    <xf numFmtId="0" fontId="4" fillId="0" borderId="18" xfId="54" applyFont="1" applyBorder="1" applyAlignment="1">
      <alignment horizontal="center" vertical="center"/>
      <protection/>
    </xf>
    <xf numFmtId="0" fontId="4" fillId="0" borderId="46" xfId="54" applyFont="1" applyBorder="1" applyAlignment="1">
      <alignment horizontal="center" vertical="center"/>
      <protection/>
    </xf>
    <xf numFmtId="0" fontId="4" fillId="0" borderId="73" xfId="54" applyFont="1" applyBorder="1" applyAlignment="1">
      <alignment horizontal="center" vertical="center"/>
      <protection/>
    </xf>
    <xf numFmtId="0" fontId="4" fillId="0" borderId="74" xfId="54" applyFont="1" applyBorder="1" applyAlignment="1">
      <alignment horizontal="center" vertical="center"/>
      <protection/>
    </xf>
    <xf numFmtId="0" fontId="4" fillId="0" borderId="75" xfId="54" applyFont="1" applyBorder="1" applyAlignment="1">
      <alignment horizontal="center" vertical="center"/>
      <protection/>
    </xf>
    <xf numFmtId="0" fontId="4" fillId="0" borderId="76" xfId="54" applyFont="1" applyBorder="1" applyAlignment="1">
      <alignment horizontal="center" vertical="center"/>
      <protection/>
    </xf>
    <xf numFmtId="0" fontId="4" fillId="0" borderId="77" xfId="54" applyFont="1" applyBorder="1" applyAlignment="1">
      <alignment horizontal="center" vertical="center"/>
      <protection/>
    </xf>
    <xf numFmtId="0" fontId="4" fillId="0" borderId="78" xfId="54" applyFont="1" applyBorder="1" applyAlignment="1">
      <alignment horizontal="center"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13" fillId="0" borderId="17" xfId="54" applyFont="1" applyBorder="1" applyAlignment="1">
      <alignment horizontal="center" vertical="center"/>
      <protection/>
    </xf>
    <xf numFmtId="0" fontId="13" fillId="0" borderId="24" xfId="54" applyFont="1" applyBorder="1" applyAlignment="1">
      <alignment horizontal="center" vertical="center"/>
      <protection/>
    </xf>
    <xf numFmtId="0" fontId="13" fillId="0" borderId="18" xfId="54" applyFont="1" applyBorder="1" applyAlignment="1">
      <alignment horizontal="center" vertical="center"/>
      <protection/>
    </xf>
    <xf numFmtId="0" fontId="13" fillId="0" borderId="46" xfId="54" applyFont="1" applyBorder="1" applyAlignment="1">
      <alignment horizontal="center" vertical="center"/>
      <protection/>
    </xf>
    <xf numFmtId="0" fontId="4" fillId="0" borderId="19" xfId="54" applyFont="1" applyBorder="1" applyAlignment="1">
      <alignment horizontal="center" vertical="center" shrinkToFit="1"/>
      <protection/>
    </xf>
    <xf numFmtId="0" fontId="4" fillId="0" borderId="17" xfId="54" applyFont="1" applyBorder="1" applyAlignment="1">
      <alignment horizontal="center" vertical="center" shrinkToFit="1"/>
      <protection/>
    </xf>
    <xf numFmtId="0" fontId="4" fillId="0" borderId="79" xfId="54" applyFont="1" applyFill="1" applyBorder="1" applyAlignment="1">
      <alignment horizontal="center" vertical="center"/>
      <protection/>
    </xf>
    <xf numFmtId="0" fontId="4" fillId="0" borderId="77" xfId="54" applyFont="1" applyFill="1" applyBorder="1" applyAlignment="1">
      <alignment horizontal="center" vertical="center"/>
      <protection/>
    </xf>
    <xf numFmtId="0" fontId="4" fillId="0" borderId="74" xfId="54" applyFont="1" applyFill="1" applyBorder="1" applyAlignment="1">
      <alignment horizontal="center" vertical="center"/>
      <protection/>
    </xf>
    <xf numFmtId="0" fontId="4" fillId="0" borderId="78" xfId="54" applyFont="1" applyFill="1" applyBorder="1" applyAlignment="1">
      <alignment horizontal="center" vertical="center"/>
      <protection/>
    </xf>
    <xf numFmtId="49" fontId="5" fillId="0" borderId="42" xfId="0" applyNumberFormat="1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4" fontId="5" fillId="0" borderId="80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5" fillId="0" borderId="8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49" fontId="5" fillId="0" borderId="41" xfId="0" applyNumberFormat="1" applyFont="1" applyFill="1" applyBorder="1" applyAlignment="1">
      <alignment horizontal="center" vertical="center" wrapText="1"/>
    </xf>
    <xf numFmtId="172" fontId="3" fillId="0" borderId="49" xfId="0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178" fontId="5" fillId="0" borderId="16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72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172" fontId="5" fillId="0" borderId="48" xfId="0" applyNumberFormat="1" applyFont="1" applyFill="1" applyBorder="1" applyAlignment="1" applyProtection="1">
      <alignment vertical="center"/>
      <protection/>
    </xf>
    <xf numFmtId="49" fontId="5" fillId="0" borderId="49" xfId="0" applyNumberFormat="1" applyFont="1" applyFill="1" applyBorder="1" applyAlignment="1">
      <alignment horizontal="center" vertical="center" wrapText="1"/>
    </xf>
    <xf numFmtId="174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 wrapText="1"/>
    </xf>
    <xf numFmtId="174" fontId="3" fillId="0" borderId="45" xfId="0" applyNumberFormat="1" applyFont="1" applyFill="1" applyBorder="1" applyAlignment="1" applyProtection="1">
      <alignment horizontal="center" vertical="center"/>
      <protection/>
    </xf>
    <xf numFmtId="174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4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48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8" fillId="0" borderId="10" xfId="0" applyNumberFormat="1" applyFont="1" applyFill="1" applyBorder="1" applyAlignment="1" applyProtection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>
      <alignment horizontal="right" vertical="center" wrapText="1"/>
    </xf>
    <xf numFmtId="49" fontId="5" fillId="0" borderId="45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54" xfId="0" applyFill="1" applyBorder="1" applyAlignment="1">
      <alignment/>
    </xf>
    <xf numFmtId="178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72" fontId="3" fillId="0" borderId="21" xfId="0" applyNumberFormat="1" applyFont="1" applyFill="1" applyBorder="1" applyAlignment="1" applyProtection="1">
      <alignment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72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 applyProtection="1">
      <alignment vertical="center"/>
      <protection/>
    </xf>
    <xf numFmtId="178" fontId="5" fillId="0" borderId="34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31" xfId="0" applyNumberFormat="1" applyFont="1" applyFill="1" applyBorder="1" applyAlignment="1" applyProtection="1">
      <alignment vertical="center"/>
      <protection/>
    </xf>
    <xf numFmtId="172" fontId="5" fillId="0" borderId="35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72" fontId="3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172" fontId="3" fillId="0" borderId="22" xfId="0" applyNumberFormat="1" applyFont="1" applyFill="1" applyBorder="1" applyAlignment="1" applyProtection="1">
      <alignment vertical="center"/>
      <protection/>
    </xf>
    <xf numFmtId="172" fontId="3" fillId="0" borderId="47" xfId="0" applyNumberFormat="1" applyFont="1" applyFill="1" applyBorder="1" applyAlignment="1" applyProtection="1">
      <alignment vertical="center"/>
      <protection/>
    </xf>
    <xf numFmtId="49" fontId="3" fillId="0" borderId="8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/>
    </xf>
    <xf numFmtId="172" fontId="5" fillId="0" borderId="49" xfId="0" applyNumberFormat="1" applyFont="1" applyFill="1" applyBorder="1" applyAlignment="1" applyProtection="1">
      <alignment vertical="center"/>
      <protection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72" fontId="5" fillId="0" borderId="16" xfId="0" applyNumberFormat="1" applyFont="1" applyFill="1" applyBorder="1" applyAlignment="1" applyProtection="1">
      <alignment vertical="center"/>
      <protection/>
    </xf>
    <xf numFmtId="49" fontId="5" fillId="0" borderId="26" xfId="0" applyNumberFormat="1" applyFont="1" applyFill="1" applyBorder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172" fontId="3" fillId="0" borderId="35" xfId="0" applyNumberFormat="1" applyFont="1" applyFill="1" applyBorder="1" applyAlignment="1" applyProtection="1">
      <alignment horizontal="center"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vertical="center"/>
      <protection/>
    </xf>
    <xf numFmtId="49" fontId="5" fillId="0" borderId="31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72" fontId="3" fillId="0" borderId="35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1" fontId="28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/>
    </xf>
    <xf numFmtId="49" fontId="31" fillId="0" borderId="10" xfId="0" applyNumberFormat="1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vertical="center"/>
      <protection/>
    </xf>
    <xf numFmtId="174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175" fontId="28" fillId="0" borderId="22" xfId="0" applyNumberFormat="1" applyFont="1" applyFill="1" applyBorder="1" applyAlignment="1" applyProtection="1">
      <alignment horizontal="center" vertical="center" wrapText="1"/>
      <protection/>
    </xf>
    <xf numFmtId="176" fontId="28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>
      <alignment vertical="center" wrapText="1"/>
    </xf>
    <xf numFmtId="176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172" fontId="28" fillId="0" borderId="13" xfId="0" applyNumberFormat="1" applyFont="1" applyFill="1" applyBorder="1" applyAlignment="1" applyProtection="1">
      <alignment vertical="center"/>
      <protection/>
    </xf>
    <xf numFmtId="49" fontId="28" fillId="0" borderId="13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vertical="center"/>
      <protection/>
    </xf>
    <xf numFmtId="0" fontId="0" fillId="0" borderId="80" xfId="0" applyFill="1" applyBorder="1" applyAlignment="1">
      <alignment/>
    </xf>
    <xf numFmtId="0" fontId="0" fillId="0" borderId="30" xfId="0" applyFill="1" applyBorder="1" applyAlignment="1">
      <alignment/>
    </xf>
    <xf numFmtId="49" fontId="31" fillId="0" borderId="22" xfId="0" applyNumberFormat="1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76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75" fontId="5" fillId="0" borderId="23" xfId="0" applyNumberFormat="1" applyFont="1" applyFill="1" applyBorder="1" applyAlignment="1" applyProtection="1">
      <alignment vertical="center" wrapText="1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38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5" fillId="0" borderId="4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172" fontId="5" fillId="0" borderId="26" xfId="0" applyNumberFormat="1" applyFont="1" applyFill="1" applyBorder="1" applyAlignment="1" applyProtection="1">
      <alignment horizontal="center" vertical="center"/>
      <protection/>
    </xf>
    <xf numFmtId="172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/>
    </xf>
    <xf numFmtId="172" fontId="5" fillId="0" borderId="45" xfId="0" applyNumberFormat="1" applyFont="1" applyFill="1" applyBorder="1" applyAlignment="1" applyProtection="1">
      <alignment horizontal="center" vertical="center"/>
      <protection/>
    </xf>
    <xf numFmtId="172" fontId="3" fillId="0" borderId="33" xfId="0" applyNumberFormat="1" applyFont="1" applyFill="1" applyBorder="1" applyAlignment="1" applyProtection="1">
      <alignment vertical="center"/>
      <protection/>
    </xf>
    <xf numFmtId="172" fontId="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54" xfId="0" applyFont="1" applyFill="1" applyBorder="1" applyAlignment="1">
      <alignment/>
    </xf>
    <xf numFmtId="0" fontId="5" fillId="0" borderId="50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0" fillId="0" borderId="84" xfId="0" applyFont="1" applyFill="1" applyBorder="1" applyAlignment="1">
      <alignment/>
    </xf>
    <xf numFmtId="0" fontId="5" fillId="0" borderId="85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right" vertical="center" wrapText="1"/>
    </xf>
    <xf numFmtId="174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174" fontId="3" fillId="0" borderId="11" xfId="0" applyNumberFormat="1" applyFont="1" applyFill="1" applyBorder="1" applyAlignment="1" applyProtection="1">
      <alignment vertical="center"/>
      <protection/>
    </xf>
    <xf numFmtId="1" fontId="3" fillId="0" borderId="28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174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vertical="center"/>
      <protection/>
    </xf>
    <xf numFmtId="176" fontId="5" fillId="0" borderId="86" xfId="0" applyNumberFormat="1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86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49" fontId="5" fillId="0" borderId="87" xfId="0" applyNumberFormat="1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vertical="center"/>
      <protection/>
    </xf>
    <xf numFmtId="0" fontId="0" fillId="0" borderId="87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5" fillId="0" borderId="46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174" fontId="3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 applyProtection="1">
      <alignment horizontal="center" vertical="center"/>
      <protection/>
    </xf>
    <xf numFmtId="174" fontId="3" fillId="30" borderId="10" xfId="0" applyNumberFormat="1" applyFont="1" applyFill="1" applyBorder="1" applyAlignment="1" applyProtection="1">
      <alignment horizontal="center" vertical="center"/>
      <protection/>
    </xf>
    <xf numFmtId="174" fontId="5" fillId="30" borderId="10" xfId="0" applyNumberFormat="1" applyFont="1" applyFill="1" applyBorder="1" applyAlignment="1" applyProtection="1">
      <alignment horizontal="center" vertical="center"/>
      <protection/>
    </xf>
    <xf numFmtId="176" fontId="3" fillId="30" borderId="10" xfId="0" applyNumberFormat="1" applyFont="1" applyFill="1" applyBorder="1" applyAlignment="1" applyProtection="1">
      <alignment horizontal="center" vertical="center" wrapText="1"/>
      <protection/>
    </xf>
    <xf numFmtId="176" fontId="5" fillId="30" borderId="10" xfId="0" applyNumberFormat="1" applyFont="1" applyFill="1" applyBorder="1" applyAlignment="1" applyProtection="1">
      <alignment horizontal="center" vertical="center" wrapText="1"/>
      <protection/>
    </xf>
    <xf numFmtId="174" fontId="3" fillId="30" borderId="45" xfId="0" applyNumberFormat="1" applyFont="1" applyFill="1" applyBorder="1" applyAlignment="1" applyProtection="1">
      <alignment horizontal="center" vertical="center"/>
      <protection/>
    </xf>
    <xf numFmtId="174" fontId="5" fillId="30" borderId="54" xfId="0" applyNumberFormat="1" applyFont="1" applyFill="1" applyBorder="1" applyAlignment="1" applyProtection="1">
      <alignment horizontal="center" vertical="center"/>
      <protection/>
    </xf>
    <xf numFmtId="0" fontId="3" fillId="30" borderId="10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/>
    </xf>
    <xf numFmtId="0" fontId="3" fillId="30" borderId="10" xfId="0" applyNumberFormat="1" applyFont="1" applyFill="1" applyBorder="1" applyAlignment="1">
      <alignment horizontal="center" vertical="center" wrapText="1"/>
    </xf>
    <xf numFmtId="49" fontId="3" fillId="30" borderId="14" xfId="0" applyNumberFormat="1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>
      <alignment horizontal="right" vertical="center" wrapText="1"/>
    </xf>
    <xf numFmtId="0" fontId="5" fillId="0" borderId="90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86" xfId="0" applyNumberFormat="1" applyFont="1" applyFill="1" applyBorder="1" applyAlignment="1">
      <alignment horizontal="right" vertical="center" wrapText="1"/>
    </xf>
    <xf numFmtId="49" fontId="5" fillId="0" borderId="44" xfId="0" applyNumberFormat="1" applyFont="1" applyFill="1" applyBorder="1" applyAlignment="1">
      <alignment horizontal="right" vertical="center" wrapText="1"/>
    </xf>
    <xf numFmtId="49" fontId="5" fillId="0" borderId="87" xfId="0" applyNumberFormat="1" applyFont="1" applyFill="1" applyBorder="1" applyAlignment="1">
      <alignment horizontal="right" vertical="center" wrapText="1"/>
    </xf>
    <xf numFmtId="172" fontId="5" fillId="0" borderId="29" xfId="0" applyNumberFormat="1" applyFont="1" applyFill="1" applyBorder="1" applyAlignment="1" applyProtection="1">
      <alignment horizontal="center" vertical="center"/>
      <protection/>
    </xf>
    <xf numFmtId="172" fontId="5" fillId="0" borderId="80" xfId="0" applyNumberFormat="1" applyFont="1" applyFill="1" applyBorder="1" applyAlignment="1" applyProtection="1">
      <alignment horizontal="center" vertical="center"/>
      <protection/>
    </xf>
    <xf numFmtId="172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72" xfId="0" applyNumberFormat="1" applyFont="1" applyFill="1" applyBorder="1" applyAlignment="1">
      <alignment horizontal="right" vertical="center" wrapText="1"/>
    </xf>
    <xf numFmtId="49" fontId="5" fillId="0" borderId="91" xfId="0" applyNumberFormat="1" applyFont="1" applyFill="1" applyBorder="1" applyAlignment="1">
      <alignment horizontal="right" vertical="center" wrapText="1"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right" vertical="center" wrapText="1"/>
    </xf>
    <xf numFmtId="49" fontId="5" fillId="0" borderId="95" xfId="0" applyNumberFormat="1" applyFont="1" applyFill="1" applyBorder="1" applyAlignment="1">
      <alignment horizontal="right" vertical="center" wrapText="1"/>
    </xf>
    <xf numFmtId="49" fontId="5" fillId="0" borderId="83" xfId="0" applyNumberFormat="1" applyFont="1" applyFill="1" applyBorder="1" applyAlignment="1">
      <alignment horizontal="right" vertical="center" wrapText="1"/>
    </xf>
    <xf numFmtId="49" fontId="5" fillId="0" borderId="29" xfId="0" applyNumberFormat="1" applyFont="1" applyFill="1" applyBorder="1" applyAlignment="1">
      <alignment horizontal="right" vertical="center" wrapText="1"/>
    </xf>
    <xf numFmtId="49" fontId="5" fillId="0" borderId="80" xfId="0" applyNumberFormat="1" applyFont="1" applyFill="1" applyBorder="1" applyAlignment="1">
      <alignment horizontal="right" vertical="center" wrapText="1"/>
    </xf>
    <xf numFmtId="49" fontId="5" fillId="0" borderId="30" xfId="0" applyNumberFormat="1" applyFont="1" applyFill="1" applyBorder="1" applyAlignment="1">
      <alignment horizontal="right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173" fontId="7" fillId="0" borderId="29" xfId="0" applyNumberFormat="1" applyFont="1" applyFill="1" applyBorder="1" applyAlignment="1" applyProtection="1">
      <alignment horizontal="center" vertical="center"/>
      <protection/>
    </xf>
    <xf numFmtId="173" fontId="7" fillId="0" borderId="80" xfId="0" applyNumberFormat="1" applyFont="1" applyFill="1" applyBorder="1" applyAlignment="1" applyProtection="1">
      <alignment horizontal="center" vertical="center"/>
      <protection/>
    </xf>
    <xf numFmtId="173" fontId="7" fillId="0" borderId="90" xfId="0" applyNumberFormat="1" applyFont="1" applyFill="1" applyBorder="1" applyAlignment="1" applyProtection="1">
      <alignment horizontal="center" vertical="center"/>
      <protection/>
    </xf>
    <xf numFmtId="173" fontId="7" fillId="0" borderId="88" xfId="0" applyNumberFormat="1" applyFont="1" applyFill="1" applyBorder="1" applyAlignment="1" applyProtection="1">
      <alignment horizontal="center" vertical="center"/>
      <protection/>
    </xf>
    <xf numFmtId="0" fontId="3" fillId="0" borderId="86" xfId="0" applyNumberFormat="1" applyFont="1" applyFill="1" applyBorder="1" applyAlignment="1" applyProtection="1">
      <alignment horizontal="center" vertical="center" textRotation="90"/>
      <protection/>
    </xf>
    <xf numFmtId="0" fontId="3" fillId="0" borderId="69" xfId="0" applyNumberFormat="1" applyFont="1" applyFill="1" applyBorder="1" applyAlignment="1" applyProtection="1">
      <alignment horizontal="center" vertical="center" textRotation="90"/>
      <protection/>
    </xf>
    <xf numFmtId="0" fontId="3" fillId="0" borderId="38" xfId="0" applyNumberFormat="1" applyFont="1" applyFill="1" applyBorder="1" applyAlignment="1" applyProtection="1">
      <alignment horizontal="center" vertical="center" textRotation="90"/>
      <protection/>
    </xf>
    <xf numFmtId="172" fontId="3" fillId="0" borderId="97" xfId="0" applyNumberFormat="1" applyFont="1" applyFill="1" applyBorder="1" applyAlignment="1" applyProtection="1">
      <alignment horizontal="center" vertical="center" wrapText="1"/>
      <protection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172" fontId="3" fillId="0" borderId="64" xfId="0" applyNumberFormat="1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Fill="1" applyBorder="1" applyAlignment="1" applyProtection="1">
      <alignment horizontal="center" vertical="center" wrapText="1"/>
      <protection/>
    </xf>
    <xf numFmtId="172" fontId="3" fillId="0" borderId="93" xfId="0" applyNumberFormat="1" applyFont="1" applyFill="1" applyBorder="1" applyAlignment="1" applyProtection="1">
      <alignment horizontal="center" vertical="center" wrapText="1"/>
      <protection/>
    </xf>
    <xf numFmtId="172" fontId="3" fillId="0" borderId="50" xfId="0" applyNumberFormat="1" applyFont="1" applyFill="1" applyBorder="1" applyAlignment="1" applyProtection="1">
      <alignment horizontal="center" vertical="center" wrapText="1"/>
      <protection/>
    </xf>
    <xf numFmtId="172" fontId="3" fillId="0" borderId="23" xfId="0" applyNumberFormat="1" applyFont="1" applyFill="1" applyBorder="1" applyAlignment="1" applyProtection="1">
      <alignment horizontal="center" vertical="center"/>
      <protection/>
    </xf>
    <xf numFmtId="172" fontId="3" fillId="0" borderId="82" xfId="0" applyNumberFormat="1" applyFont="1" applyFill="1" applyBorder="1" applyAlignment="1" applyProtection="1">
      <alignment horizontal="center" vertical="center"/>
      <protection/>
    </xf>
    <xf numFmtId="172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172" fontId="3" fillId="0" borderId="28" xfId="0" applyNumberFormat="1" applyFont="1" applyFill="1" applyBorder="1" applyAlignment="1" applyProtection="1">
      <alignment horizontal="center" vertical="center"/>
      <protection/>
    </xf>
    <xf numFmtId="172" fontId="3" fillId="0" borderId="98" xfId="0" applyNumberFormat="1" applyFont="1" applyFill="1" applyBorder="1" applyAlignment="1" applyProtection="1">
      <alignment horizontal="center" vertical="center"/>
      <protection/>
    </xf>
    <xf numFmtId="172" fontId="3" fillId="0" borderId="54" xfId="0" applyNumberFormat="1" applyFont="1" applyFill="1" applyBorder="1" applyAlignment="1" applyProtection="1">
      <alignment horizontal="center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29" fillId="0" borderId="36" xfId="0" applyFont="1" applyFill="1" applyBorder="1" applyAlignment="1">
      <alignment horizontal="center" vertical="center" textRotation="90" wrapText="1"/>
    </xf>
    <xf numFmtId="0" fontId="29" fillId="0" borderId="37" xfId="0" applyFont="1" applyFill="1" applyBorder="1" applyAlignment="1">
      <alignment horizontal="center" vertical="center" textRotation="90" wrapText="1"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2" fontId="2" fillId="0" borderId="82" xfId="0" applyNumberFormat="1" applyFont="1" applyFill="1" applyBorder="1" applyAlignment="1" applyProtection="1">
      <alignment horizontal="center" vertical="center"/>
      <protection/>
    </xf>
    <xf numFmtId="176" fontId="3" fillId="0" borderId="44" xfId="0" applyNumberFormat="1" applyFont="1" applyFill="1" applyBorder="1" applyAlignment="1" applyProtection="1">
      <alignment horizontal="center" vertical="center" textRotation="90" wrapText="1"/>
      <protection/>
    </xf>
    <xf numFmtId="176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176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83" xfId="0" applyFill="1" applyBorder="1" applyAlignment="1">
      <alignment/>
    </xf>
    <xf numFmtId="172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2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172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5" fillId="0" borderId="29" xfId="0" applyNumberFormat="1" applyFont="1" applyFill="1" applyBorder="1" applyAlignment="1" applyProtection="1">
      <alignment horizontal="right" vertical="center"/>
      <protection/>
    </xf>
    <xf numFmtId="0" fontId="5" fillId="0" borderId="80" xfId="0" applyNumberFormat="1" applyFont="1" applyFill="1" applyBorder="1" applyAlignment="1" applyProtection="1">
      <alignment horizontal="right" vertical="center"/>
      <protection/>
    </xf>
    <xf numFmtId="0" fontId="5" fillId="0" borderId="30" xfId="0" applyNumberFormat="1" applyFont="1" applyFill="1" applyBorder="1" applyAlignment="1" applyProtection="1">
      <alignment horizontal="right" vertical="center"/>
      <protection/>
    </xf>
    <xf numFmtId="172" fontId="6" fillId="0" borderId="81" xfId="0" applyNumberFormat="1" applyFont="1" applyFill="1" applyBorder="1" applyAlignment="1" applyProtection="1">
      <alignment horizontal="center" vertical="center" wrapText="1"/>
      <protection/>
    </xf>
    <xf numFmtId="172" fontId="5" fillId="0" borderId="81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vertical="center" wrapText="1"/>
    </xf>
    <xf numFmtId="172" fontId="3" fillId="0" borderId="25" xfId="0" applyNumberFormat="1" applyFont="1" applyFill="1" applyBorder="1" applyAlignment="1" applyProtection="1">
      <alignment horizontal="center" vertical="center" wrapText="1"/>
      <protection/>
    </xf>
    <xf numFmtId="172" fontId="3" fillId="0" borderId="90" xfId="0" applyNumberFormat="1" applyFont="1" applyFill="1" applyBorder="1" applyAlignment="1" applyProtection="1">
      <alignment horizontal="center" vertical="center" wrapText="1"/>
      <protection/>
    </xf>
    <xf numFmtId="172" fontId="3" fillId="0" borderId="43" xfId="0" applyNumberFormat="1" applyFont="1" applyFill="1" applyBorder="1" applyAlignment="1" applyProtection="1">
      <alignment horizontal="center" vertical="center" wrapText="1"/>
      <protection/>
    </xf>
    <xf numFmtId="172" fontId="3" fillId="0" borderId="34" xfId="0" applyNumberFormat="1" applyFont="1" applyFill="1" applyBorder="1" applyAlignment="1" applyProtection="1">
      <alignment horizontal="center" vertical="center" wrapText="1"/>
      <protection/>
    </xf>
    <xf numFmtId="172" fontId="3" fillId="0" borderId="81" xfId="0" applyNumberFormat="1" applyFont="1" applyFill="1" applyBorder="1" applyAlignment="1" applyProtection="1">
      <alignment horizontal="center" vertical="center" wrapText="1"/>
      <protection/>
    </xf>
    <xf numFmtId="172" fontId="3" fillId="0" borderId="47" xfId="0" applyNumberFormat="1" applyFont="1" applyFill="1" applyBorder="1" applyAlignment="1" applyProtection="1">
      <alignment horizontal="center" vertical="center" wrapText="1"/>
      <protection/>
    </xf>
    <xf numFmtId="172" fontId="3" fillId="0" borderId="44" xfId="0" applyNumberFormat="1" applyFont="1" applyFill="1" applyBorder="1" applyAlignment="1" applyProtection="1">
      <alignment horizontal="center" vertical="center" wrapText="1"/>
      <protection/>
    </xf>
    <xf numFmtId="172" fontId="3" fillId="0" borderId="36" xfId="0" applyNumberFormat="1" applyFont="1" applyFill="1" applyBorder="1" applyAlignment="1" applyProtection="1">
      <alignment horizontal="center" vertical="center" wrapText="1"/>
      <protection/>
    </xf>
    <xf numFmtId="172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74" fontId="5" fillId="0" borderId="29" xfId="0" applyNumberFormat="1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right" vertical="center" wrapText="1"/>
    </xf>
    <xf numFmtId="0" fontId="5" fillId="0" borderId="82" xfId="0" applyFont="1" applyFill="1" applyBorder="1" applyAlignment="1">
      <alignment horizontal="right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/>
    </xf>
    <xf numFmtId="0" fontId="5" fillId="0" borderId="8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90" xfId="0" applyNumberFormat="1" applyFont="1" applyFill="1" applyBorder="1" applyAlignment="1">
      <alignment horizontal="center" vertical="center" wrapText="1"/>
    </xf>
    <xf numFmtId="49" fontId="5" fillId="0" borderId="88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 applyProtection="1">
      <alignment horizontal="right" vertical="center"/>
      <protection/>
    </xf>
    <xf numFmtId="0" fontId="5" fillId="0" borderId="82" xfId="0" applyFont="1" applyFill="1" applyBorder="1" applyAlignment="1" applyProtection="1">
      <alignment horizontal="right" vertical="center"/>
      <protection/>
    </xf>
    <xf numFmtId="0" fontId="5" fillId="0" borderId="92" xfId="0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right" vertical="center"/>
    </xf>
    <xf numFmtId="0" fontId="5" fillId="0" borderId="92" xfId="0" applyNumberFormat="1" applyFont="1" applyFill="1" applyBorder="1" applyAlignment="1" applyProtection="1">
      <alignment horizontal="right" vertical="center"/>
      <protection/>
    </xf>
    <xf numFmtId="0" fontId="5" fillId="0" borderId="93" xfId="0" applyNumberFormat="1" applyFont="1" applyFill="1" applyBorder="1" applyAlignment="1" applyProtection="1">
      <alignment horizontal="right" vertical="center"/>
      <protection/>
    </xf>
    <xf numFmtId="0" fontId="5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right" vertical="center"/>
      <protection/>
    </xf>
    <xf numFmtId="0" fontId="0" fillId="0" borderId="81" xfId="0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81" xfId="0" applyFill="1" applyBorder="1" applyAlignment="1">
      <alignment/>
    </xf>
    <xf numFmtId="0" fontId="5" fillId="0" borderId="0" xfId="0" applyFont="1" applyFill="1" applyAlignment="1">
      <alignment horizontal="right"/>
    </xf>
    <xf numFmtId="49" fontId="5" fillId="0" borderId="4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49" fontId="5" fillId="0" borderId="21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horizontal="right" vertical="center" wrapText="1"/>
    </xf>
    <xf numFmtId="49" fontId="5" fillId="0" borderId="49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174" fontId="5" fillId="0" borderId="57" xfId="0" applyNumberFormat="1" applyFont="1" applyFill="1" applyBorder="1" applyAlignment="1">
      <alignment horizontal="center"/>
    </xf>
    <xf numFmtId="0" fontId="5" fillId="0" borderId="95" xfId="0" applyNumberFormat="1" applyFont="1" applyFill="1" applyBorder="1" applyAlignment="1">
      <alignment horizontal="center"/>
    </xf>
    <xf numFmtId="0" fontId="5" fillId="0" borderId="83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174" fontId="5" fillId="0" borderId="89" xfId="0" applyNumberFormat="1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29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5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49" xfId="0" applyNumberFormat="1" applyFont="1" applyFill="1" applyBorder="1" applyAlignment="1" applyProtection="1">
      <alignment horizontal="right" vertical="center"/>
      <protection/>
    </xf>
    <xf numFmtId="176" fontId="5" fillId="0" borderId="57" xfId="0" applyNumberFormat="1" applyFont="1" applyFill="1" applyBorder="1" applyAlignment="1">
      <alignment horizontal="center"/>
    </xf>
    <xf numFmtId="174" fontId="5" fillId="0" borderId="95" xfId="0" applyNumberFormat="1" applyFont="1" applyFill="1" applyBorder="1" applyAlignment="1">
      <alignment horizontal="center"/>
    </xf>
    <xf numFmtId="174" fontId="5" fillId="0" borderId="83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9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4" fillId="0" borderId="99" xfId="54" applyNumberFormat="1" applyFont="1" applyBorder="1" applyAlignment="1">
      <alignment horizontal="center" vertical="center" wrapText="1"/>
      <protection/>
    </xf>
    <xf numFmtId="0" fontId="0" fillId="0" borderId="100" xfId="54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1" fillId="0" borderId="23" xfId="53" applyFont="1" applyBorder="1" applyAlignment="1">
      <alignment horizontal="center" vertical="center" wrapText="1"/>
      <protection/>
    </xf>
    <xf numFmtId="0" fontId="11" fillId="0" borderId="82" xfId="53" applyFont="1" applyBorder="1" applyAlignment="1">
      <alignment horizontal="center" vertical="center" wrapText="1"/>
      <protection/>
    </xf>
    <xf numFmtId="0" fontId="11" fillId="0" borderId="45" xfId="53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21" fillId="0" borderId="82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82" xfId="0" applyFont="1" applyBorder="1" applyAlignment="1">
      <alignment horizontal="center" vertical="center" wrapText="1"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4" fillId="0" borderId="101" xfId="54" applyFont="1" applyBorder="1" applyAlignment="1">
      <alignment horizontal="center" vertical="center" wrapText="1"/>
      <protection/>
    </xf>
    <xf numFmtId="0" fontId="4" fillId="0" borderId="102" xfId="54" applyFont="1" applyBorder="1" applyAlignment="1">
      <alignment horizontal="center" vertical="center" wrapText="1"/>
      <protection/>
    </xf>
    <xf numFmtId="0" fontId="4" fillId="0" borderId="103" xfId="54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0" fillId="0" borderId="9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0" fillId="0" borderId="101" xfId="54" applyFont="1" applyBorder="1" applyAlignment="1">
      <alignment horizontal="center" vertical="center" wrapText="1"/>
      <protection/>
    </xf>
    <xf numFmtId="0" fontId="21" fillId="0" borderId="102" xfId="54" applyFont="1" applyBorder="1" applyAlignment="1">
      <alignment horizontal="center" vertical="center" wrapText="1"/>
      <protection/>
    </xf>
    <xf numFmtId="0" fontId="21" fillId="0" borderId="104" xfId="54" applyFont="1" applyBorder="1" applyAlignment="1">
      <alignment horizontal="center" vertical="center" wrapText="1"/>
      <protection/>
    </xf>
    <xf numFmtId="0" fontId="10" fillId="0" borderId="82" xfId="54" applyFont="1" applyBorder="1" applyAlignment="1">
      <alignment horizontal="center" vertical="center" wrapText="1"/>
      <protection/>
    </xf>
    <xf numFmtId="0" fontId="10" fillId="0" borderId="45" xfId="54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82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4" fillId="0" borderId="105" xfId="54" applyFont="1" applyBorder="1" applyAlignment="1">
      <alignment horizontal="center" vertical="center" wrapText="1"/>
      <protection/>
    </xf>
    <xf numFmtId="0" fontId="0" fillId="0" borderId="102" xfId="54" applyBorder="1" applyAlignment="1">
      <alignment horizontal="center" vertical="center" wrapText="1"/>
      <protection/>
    </xf>
    <xf numFmtId="0" fontId="0" fillId="0" borderId="103" xfId="54" applyBorder="1" applyAlignment="1">
      <alignment horizontal="center" vertical="center" wrapText="1"/>
      <protection/>
    </xf>
    <xf numFmtId="0" fontId="4" fillId="0" borderId="99" xfId="54" applyFont="1" applyBorder="1" applyAlignment="1">
      <alignment horizontal="center" vertical="center" wrapText="1"/>
      <protection/>
    </xf>
    <xf numFmtId="0" fontId="22" fillId="0" borderId="100" xfId="54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10" fillId="0" borderId="40" xfId="54" applyFont="1" applyBorder="1" applyAlignment="1">
      <alignment horizontal="center" vertical="center" wrapText="1"/>
      <protection/>
    </xf>
    <xf numFmtId="0" fontId="10" fillId="0" borderId="80" xfId="54" applyFont="1" applyBorder="1" applyAlignment="1">
      <alignment horizontal="center" vertical="center" wrapText="1"/>
      <protection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98" xfId="0" applyFont="1" applyBorder="1" applyAlignment="1">
      <alignment horizontal="right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10" fillId="0" borderId="105" xfId="54" applyFont="1" applyBorder="1" applyAlignment="1">
      <alignment horizontal="center" vertical="center" wrapText="1"/>
      <protection/>
    </xf>
    <xf numFmtId="0" fontId="10" fillId="0" borderId="103" xfId="54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10" fillId="0" borderId="28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98" xfId="53" applyFont="1" applyBorder="1" applyAlignment="1">
      <alignment horizontal="center" vertical="center" wrapText="1"/>
      <protection/>
    </xf>
    <xf numFmtId="0" fontId="21" fillId="0" borderId="54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81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4" fillId="0" borderId="106" xfId="54" applyNumberFormat="1" applyFont="1" applyBorder="1" applyAlignment="1">
      <alignment horizontal="center" vertical="center" wrapText="1"/>
      <protection/>
    </xf>
    <xf numFmtId="0" fontId="0" fillId="0" borderId="107" xfId="54" applyBorder="1" applyAlignment="1">
      <alignment horizontal="center" vertical="center" wrapText="1"/>
      <protection/>
    </xf>
    <xf numFmtId="0" fontId="10" fillId="0" borderId="106" xfId="54" applyFont="1" applyBorder="1" applyAlignment="1">
      <alignment horizontal="center" vertical="center" wrapText="1"/>
      <protection/>
    </xf>
    <xf numFmtId="0" fontId="21" fillId="0" borderId="107" xfId="54" applyFont="1" applyBorder="1" applyAlignment="1">
      <alignment horizontal="center" vertical="center" wrapText="1"/>
      <protection/>
    </xf>
    <xf numFmtId="0" fontId="10" fillId="0" borderId="29" xfId="54" applyFont="1" applyBorder="1" applyAlignment="1">
      <alignment horizontal="center" vertical="center" wrapText="1"/>
      <protection/>
    </xf>
    <xf numFmtId="0" fontId="21" fillId="0" borderId="30" xfId="54" applyFont="1" applyBorder="1" applyAlignment="1">
      <alignment horizontal="center" vertical="center" wrapText="1"/>
      <protection/>
    </xf>
    <xf numFmtId="0" fontId="10" fillId="0" borderId="102" xfId="54" applyFont="1" applyBorder="1" applyAlignment="1">
      <alignment horizontal="center" vertical="center" wrapText="1"/>
      <protection/>
    </xf>
    <xf numFmtId="0" fontId="10" fillId="0" borderId="104" xfId="54" applyFont="1" applyBorder="1" applyAlignment="1">
      <alignment horizontal="center" vertical="center" wrapText="1"/>
      <protection/>
    </xf>
    <xf numFmtId="0" fontId="3" fillId="0" borderId="99" xfId="54" applyFont="1" applyBorder="1" applyAlignment="1">
      <alignment horizontal="center" vertical="center" wrapText="1"/>
      <protection/>
    </xf>
    <xf numFmtId="0" fontId="23" fillId="0" borderId="100" xfId="54" applyFont="1" applyBorder="1" applyAlignment="1">
      <alignment horizontal="center" vertical="center" wrapText="1"/>
      <protection/>
    </xf>
    <xf numFmtId="0" fontId="23" fillId="0" borderId="108" xfId="54" applyFont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11" fillId="0" borderId="0" xfId="53" applyFont="1" applyAlignment="1">
      <alignment wrapText="1"/>
      <protection/>
    </xf>
    <xf numFmtId="0" fontId="36" fillId="0" borderId="89" xfId="53" applyFont="1" applyBorder="1" applyAlignment="1">
      <alignment horizontal="center" vertical="center" wrapText="1"/>
      <protection/>
    </xf>
    <xf numFmtId="0" fontId="23" fillId="0" borderId="88" xfId="54" applyFont="1" applyBorder="1" applyAlignment="1">
      <alignment horizontal="center" vertical="center" wrapText="1"/>
      <protection/>
    </xf>
    <xf numFmtId="0" fontId="23" fillId="0" borderId="42" xfId="54" applyFont="1" applyBorder="1" applyAlignment="1">
      <alignment horizontal="center" vertical="center" wrapText="1"/>
      <protection/>
    </xf>
    <xf numFmtId="0" fontId="23" fillId="0" borderId="53" xfId="54" applyFont="1" applyBorder="1" applyAlignment="1">
      <alignment horizontal="center" vertical="center" wrapText="1"/>
      <protection/>
    </xf>
    <xf numFmtId="0" fontId="23" fillId="0" borderId="57" xfId="54" applyFont="1" applyBorder="1" applyAlignment="1">
      <alignment horizontal="center" vertical="center" wrapText="1"/>
      <protection/>
    </xf>
    <xf numFmtId="0" fontId="23" fillId="0" borderId="83" xfId="54" applyFont="1" applyBorder="1" applyAlignment="1">
      <alignment horizontal="center" vertical="center" wrapText="1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54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98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9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8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5" fillId="0" borderId="89" xfId="53" applyFont="1" applyBorder="1" applyAlignment="1">
      <alignment horizontal="center" vertical="center" wrapText="1"/>
      <protection/>
    </xf>
    <xf numFmtId="0" fontId="23" fillId="0" borderId="9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23" fillId="0" borderId="95" xfId="54" applyFont="1" applyBorder="1" applyAlignment="1">
      <alignment horizontal="center" vertical="center" wrapText="1"/>
      <protection/>
    </xf>
    <xf numFmtId="0" fontId="21" fillId="0" borderId="103" xfId="54" applyFont="1" applyBorder="1" applyAlignment="1">
      <alignment horizontal="center" vertical="center" wrapText="1"/>
      <protection/>
    </xf>
    <xf numFmtId="0" fontId="22" fillId="0" borderId="98" xfId="0" applyFont="1" applyBorder="1" applyAlignment="1">
      <alignment horizontal="center" vertical="center" wrapText="1"/>
    </xf>
    <xf numFmtId="0" fontId="22" fillId="0" borderId="54" xfId="0" applyFont="1" applyBorder="1" applyAlignment="1">
      <alignment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47" xfId="0" applyFont="1" applyBorder="1" applyAlignment="1">
      <alignment vertical="center" wrapText="1"/>
    </xf>
    <xf numFmtId="0" fontId="5" fillId="0" borderId="25" xfId="53" applyFont="1" applyBorder="1" applyAlignment="1">
      <alignment horizontal="center" vertical="center" wrapText="1"/>
      <protection/>
    </xf>
    <xf numFmtId="0" fontId="23" fillId="0" borderId="43" xfId="54" applyFont="1" applyBorder="1" applyAlignment="1">
      <alignment horizontal="center" vertical="center" wrapText="1"/>
      <protection/>
    </xf>
    <xf numFmtId="0" fontId="23" fillId="0" borderId="97" xfId="54" applyFont="1" applyBorder="1" applyAlignment="1">
      <alignment horizontal="center" vertical="center" wrapText="1"/>
      <protection/>
    </xf>
    <xf numFmtId="0" fontId="23" fillId="0" borderId="64" xfId="54" applyFont="1" applyBorder="1" applyAlignment="1">
      <alignment horizontal="center" vertical="center" wrapText="1"/>
      <protection/>
    </xf>
    <xf numFmtId="0" fontId="23" fillId="0" borderId="39" xfId="54" applyFont="1" applyBorder="1" applyAlignment="1">
      <alignment horizontal="center" vertical="center" wrapText="1"/>
      <protection/>
    </xf>
    <xf numFmtId="0" fontId="23" fillId="0" borderId="55" xfId="54" applyFont="1" applyBorder="1" applyAlignment="1">
      <alignment horizontal="center" vertical="center" wrapText="1"/>
      <protection/>
    </xf>
    <xf numFmtId="0" fontId="5" fillId="0" borderId="90" xfId="54" applyFont="1" applyBorder="1" applyAlignment="1">
      <alignment horizontal="center" vertical="center" wrapText="1"/>
      <protection/>
    </xf>
    <xf numFmtId="0" fontId="37" fillId="0" borderId="25" xfId="53" applyFont="1" applyBorder="1" applyAlignment="1">
      <alignment horizontal="center" vertical="center" wrapText="1"/>
      <protection/>
    </xf>
    <xf numFmtId="0" fontId="0" fillId="0" borderId="90" xfId="54" applyFont="1" applyBorder="1" applyAlignment="1">
      <alignment horizontal="center" vertical="center" wrapText="1"/>
      <protection/>
    </xf>
    <xf numFmtId="0" fontId="0" fillId="0" borderId="97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95" xfId="54" applyFont="1" applyBorder="1" applyAlignment="1">
      <alignment horizontal="center" vertical="center" wrapText="1"/>
      <protection/>
    </xf>
    <xf numFmtId="0" fontId="3" fillId="0" borderId="98" xfId="54" applyFont="1" applyBorder="1" applyAlignment="1">
      <alignment horizontal="center" vertical="center" wrapText="1"/>
      <protection/>
    </xf>
    <xf numFmtId="0" fontId="23" fillId="0" borderId="98" xfId="54" applyFont="1" applyBorder="1" applyAlignment="1">
      <alignment horizontal="center" vertical="center" wrapText="1"/>
      <protection/>
    </xf>
    <xf numFmtId="0" fontId="23" fillId="0" borderId="54" xfId="54" applyFont="1" applyBorder="1" applyAlignment="1">
      <alignment horizontal="center" vertical="center" wrapText="1"/>
      <protection/>
    </xf>
    <xf numFmtId="0" fontId="3" fillId="0" borderId="29" xfId="54" applyFont="1" applyBorder="1" applyAlignment="1">
      <alignment horizontal="center" vertical="center" wrapText="1"/>
      <protection/>
    </xf>
    <xf numFmtId="0" fontId="3" fillId="0" borderId="80" xfId="54" applyFont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3" fillId="0" borderId="92" xfId="54" applyFont="1" applyBorder="1" applyAlignment="1">
      <alignment horizontal="center" vertical="center" textRotation="90"/>
      <protection/>
    </xf>
    <xf numFmtId="0" fontId="3" fillId="0" borderId="72" xfId="54" applyFont="1" applyBorder="1" applyAlignment="1">
      <alignment horizontal="center" vertical="center" textRotation="90"/>
      <protection/>
    </xf>
    <xf numFmtId="0" fontId="0" fillId="0" borderId="30" xfId="0" applyBorder="1" applyAlignment="1">
      <alignment horizontal="center" vertical="center" wrapText="1"/>
    </xf>
    <xf numFmtId="0" fontId="3" fillId="0" borderId="21" xfId="54" applyFont="1" applyBorder="1" applyAlignment="1">
      <alignment horizontal="center" vertical="center"/>
      <protection/>
    </xf>
    <xf numFmtId="0" fontId="3" fillId="0" borderId="20" xfId="54" applyFont="1" applyBorder="1" applyAlignment="1">
      <alignment horizontal="center" vertical="center"/>
      <protection/>
    </xf>
    <xf numFmtId="0" fontId="3" fillId="0" borderId="49" xfId="54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4" fillId="0" borderId="0" xfId="0" applyFont="1" applyAlignment="1">
      <alignment horizontal="left" wrapText="1" readingOrder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20" fillId="0" borderId="8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 shrinkToFit="1" readingOrder="1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left"/>
    </xf>
    <xf numFmtId="0" fontId="10" fillId="0" borderId="41" xfId="54" applyFont="1" applyBorder="1" applyAlignment="1">
      <alignment horizontal="center" vertical="center" wrapText="1"/>
      <protection/>
    </xf>
    <xf numFmtId="0" fontId="21" fillId="0" borderId="80" xfId="54" applyFont="1" applyBorder="1" applyAlignment="1">
      <alignment horizontal="center" vertical="center" wrapText="1"/>
      <protection/>
    </xf>
    <xf numFmtId="0" fontId="21" fillId="0" borderId="41" xfId="54" applyFont="1" applyBorder="1" applyAlignment="1">
      <alignment horizontal="center" vertical="center" wrapText="1"/>
      <protection/>
    </xf>
    <xf numFmtId="0" fontId="22" fillId="0" borderId="108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02"/>
  <sheetViews>
    <sheetView view="pageBreakPreview" zoomScale="60" zoomScaleNormal="70" zoomScalePageLayoutView="0" workbookViewId="0" topLeftCell="A28">
      <selection activeCell="B125" sqref="B125"/>
    </sheetView>
  </sheetViews>
  <sheetFormatPr defaultColWidth="9.00390625" defaultRowHeight="12.75"/>
  <cols>
    <col min="1" max="1" width="11.875" style="37" customWidth="1"/>
    <col min="2" max="2" width="41.375" style="37" customWidth="1"/>
    <col min="3" max="3" width="8.375" style="37" customWidth="1"/>
    <col min="4" max="4" width="7.875" style="37" customWidth="1"/>
    <col min="5" max="5" width="6.375" style="37" customWidth="1"/>
    <col min="6" max="6" width="6.25390625" style="37" customWidth="1"/>
    <col min="7" max="7" width="8.625" style="37" customWidth="1"/>
    <col min="8" max="8" width="8.00390625" style="37" customWidth="1"/>
    <col min="9" max="9" width="9.375" style="37" customWidth="1"/>
    <col min="10" max="10" width="9.25390625" style="37" customWidth="1"/>
    <col min="11" max="11" width="10.75390625" style="37" customWidth="1"/>
    <col min="12" max="12" width="8.375" style="37" customWidth="1"/>
    <col min="13" max="14" width="8.25390625" style="37" customWidth="1"/>
    <col min="15" max="15" width="7.625" style="37" customWidth="1"/>
    <col min="16" max="17" width="9.125" style="37" customWidth="1"/>
    <col min="18" max="18" width="9.25390625" style="37" customWidth="1"/>
    <col min="19" max="19" width="9.125" style="37" customWidth="1"/>
    <col min="20" max="20" width="8.625" style="37" customWidth="1"/>
    <col min="21" max="21" width="10.00390625" style="37" customWidth="1"/>
    <col min="22" max="22" width="9.125" style="655" customWidth="1"/>
    <col min="23" max="23" width="5.75390625" style="37" customWidth="1"/>
    <col min="24" max="24" width="3.75390625" style="37" customWidth="1"/>
    <col min="25" max="25" width="4.125" style="37" customWidth="1"/>
    <col min="26" max="26" width="4.00390625" style="37" customWidth="1"/>
    <col min="27" max="16384" width="9.125" style="37" customWidth="1"/>
  </cols>
  <sheetData>
    <row r="1" spans="1:26" ht="16.5" thickBot="1">
      <c r="A1" s="814" t="s">
        <v>255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6"/>
      <c r="X1" s="816"/>
      <c r="Y1" s="816"/>
      <c r="Z1" s="816"/>
    </row>
    <row r="2" spans="1:22" ht="15.75" customHeight="1">
      <c r="A2" s="778" t="s">
        <v>18</v>
      </c>
      <c r="B2" s="823" t="s">
        <v>26</v>
      </c>
      <c r="C2" s="817" t="s">
        <v>46</v>
      </c>
      <c r="D2" s="818"/>
      <c r="E2" s="818"/>
      <c r="F2" s="819"/>
      <c r="G2" s="801" t="s">
        <v>31</v>
      </c>
      <c r="H2" s="784" t="s">
        <v>19</v>
      </c>
      <c r="I2" s="785"/>
      <c r="J2" s="785"/>
      <c r="K2" s="785"/>
      <c r="L2" s="785"/>
      <c r="M2" s="786"/>
      <c r="N2" s="781" t="s">
        <v>48</v>
      </c>
      <c r="O2" s="782"/>
      <c r="P2" s="782"/>
      <c r="Q2" s="782"/>
      <c r="R2" s="782"/>
      <c r="S2" s="782"/>
      <c r="T2" s="782"/>
      <c r="U2" s="782"/>
      <c r="V2" s="783"/>
    </row>
    <row r="3" spans="1:22" ht="21" customHeight="1">
      <c r="A3" s="779"/>
      <c r="B3" s="824"/>
      <c r="C3" s="820"/>
      <c r="D3" s="821"/>
      <c r="E3" s="821"/>
      <c r="F3" s="822"/>
      <c r="G3" s="802"/>
      <c r="H3" s="806" t="s">
        <v>20</v>
      </c>
      <c r="I3" s="799" t="s">
        <v>21</v>
      </c>
      <c r="J3" s="800"/>
      <c r="K3" s="800"/>
      <c r="L3" s="800"/>
      <c r="M3" s="806" t="s">
        <v>22</v>
      </c>
      <c r="N3" s="781"/>
      <c r="O3" s="782"/>
      <c r="P3" s="782"/>
      <c r="Q3" s="782"/>
      <c r="R3" s="782"/>
      <c r="S3" s="782"/>
      <c r="T3" s="782"/>
      <c r="U3" s="782"/>
      <c r="V3" s="783"/>
    </row>
    <row r="4" spans="1:22" ht="15.75">
      <c r="A4" s="779"/>
      <c r="B4" s="824"/>
      <c r="C4" s="806" t="s">
        <v>56</v>
      </c>
      <c r="D4" s="806" t="s">
        <v>57</v>
      </c>
      <c r="E4" s="809" t="s">
        <v>111</v>
      </c>
      <c r="F4" s="810"/>
      <c r="G4" s="802"/>
      <c r="H4" s="807"/>
      <c r="I4" s="806" t="s">
        <v>32</v>
      </c>
      <c r="J4" s="806" t="s">
        <v>40</v>
      </c>
      <c r="K4" s="790" t="s">
        <v>41</v>
      </c>
      <c r="L4" s="790" t="s">
        <v>42</v>
      </c>
      <c r="M4" s="807"/>
      <c r="N4" s="787" t="s">
        <v>23</v>
      </c>
      <c r="O4" s="788"/>
      <c r="P4" s="789"/>
      <c r="Q4" s="787" t="s">
        <v>24</v>
      </c>
      <c r="R4" s="788"/>
      <c r="S4" s="789"/>
      <c r="T4" s="787" t="s">
        <v>25</v>
      </c>
      <c r="U4" s="788"/>
      <c r="V4" s="789"/>
    </row>
    <row r="5" spans="1:22" ht="15.75">
      <c r="A5" s="779"/>
      <c r="B5" s="824"/>
      <c r="C5" s="807"/>
      <c r="D5" s="807"/>
      <c r="E5" s="796" t="s">
        <v>112</v>
      </c>
      <c r="F5" s="796" t="s">
        <v>113</v>
      </c>
      <c r="G5" s="802"/>
      <c r="H5" s="807"/>
      <c r="I5" s="807"/>
      <c r="J5" s="807"/>
      <c r="K5" s="791"/>
      <c r="L5" s="791"/>
      <c r="M5" s="807"/>
      <c r="N5" s="67">
        <v>7</v>
      </c>
      <c r="O5" s="98">
        <v>8</v>
      </c>
      <c r="P5" s="5">
        <v>9</v>
      </c>
      <c r="Q5" s="5">
        <v>10</v>
      </c>
      <c r="R5" s="8">
        <v>11</v>
      </c>
      <c r="S5" s="5">
        <v>12</v>
      </c>
      <c r="T5" s="5">
        <v>13</v>
      </c>
      <c r="U5" s="59">
        <v>14</v>
      </c>
      <c r="V5" s="678">
        <v>15</v>
      </c>
    </row>
    <row r="6" spans="1:22" ht="15.75">
      <c r="A6" s="779"/>
      <c r="B6" s="824"/>
      <c r="C6" s="807"/>
      <c r="D6" s="807"/>
      <c r="E6" s="797"/>
      <c r="F6" s="797"/>
      <c r="G6" s="802"/>
      <c r="H6" s="807"/>
      <c r="I6" s="807"/>
      <c r="J6" s="807"/>
      <c r="K6" s="791"/>
      <c r="L6" s="791"/>
      <c r="M6" s="807"/>
      <c r="N6" s="793"/>
      <c r="O6" s="794"/>
      <c r="P6" s="794"/>
      <c r="Q6" s="794"/>
      <c r="R6" s="794"/>
      <c r="S6" s="794"/>
      <c r="T6" s="794"/>
      <c r="U6" s="794"/>
      <c r="V6" s="795"/>
    </row>
    <row r="7" spans="1:22" ht="26.25" customHeight="1" thickBot="1">
      <c r="A7" s="780"/>
      <c r="B7" s="825"/>
      <c r="C7" s="808"/>
      <c r="D7" s="808"/>
      <c r="E7" s="798"/>
      <c r="F7" s="798"/>
      <c r="G7" s="803"/>
      <c r="H7" s="808"/>
      <c r="I7" s="808"/>
      <c r="J7" s="808"/>
      <c r="K7" s="792"/>
      <c r="L7" s="792"/>
      <c r="M7" s="808"/>
      <c r="N7" s="10"/>
      <c r="O7" s="99"/>
      <c r="P7" s="11"/>
      <c r="Q7" s="11"/>
      <c r="R7" s="11"/>
      <c r="S7" s="11"/>
      <c r="T7" s="11"/>
      <c r="U7" s="68"/>
      <c r="V7" s="679"/>
    </row>
    <row r="8" spans="1:22" ht="16.5" thickBot="1">
      <c r="A8" s="13">
        <v>1</v>
      </c>
      <c r="B8" s="14">
        <v>2</v>
      </c>
      <c r="C8" s="13">
        <v>3</v>
      </c>
      <c r="D8" s="14">
        <v>4</v>
      </c>
      <c r="E8" s="804">
        <v>5</v>
      </c>
      <c r="F8" s="805"/>
      <c r="G8" s="15">
        <v>6</v>
      </c>
      <c r="H8" s="14" t="s">
        <v>33</v>
      </c>
      <c r="I8" s="13">
        <v>8</v>
      </c>
      <c r="J8" s="14" t="s">
        <v>35</v>
      </c>
      <c r="K8" s="13">
        <v>10</v>
      </c>
      <c r="L8" s="14" t="s">
        <v>36</v>
      </c>
      <c r="M8" s="14" t="s">
        <v>60</v>
      </c>
      <c r="N8" s="13">
        <v>14</v>
      </c>
      <c r="O8" s="100" t="s">
        <v>59</v>
      </c>
      <c r="P8" s="16">
        <v>16</v>
      </c>
      <c r="Q8" s="71">
        <v>17</v>
      </c>
      <c r="R8" s="16">
        <v>18</v>
      </c>
      <c r="S8" s="16">
        <v>19</v>
      </c>
      <c r="T8" s="16">
        <v>20</v>
      </c>
      <c r="U8" s="69">
        <v>21</v>
      </c>
      <c r="V8" s="680">
        <v>22</v>
      </c>
    </row>
    <row r="9" spans="1:22" ht="16.5" thickBot="1">
      <c r="A9" s="756" t="s">
        <v>115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8"/>
    </row>
    <row r="10" spans="1:22" ht="16.5" thickBot="1">
      <c r="A10" s="774" t="s">
        <v>116</v>
      </c>
      <c r="B10" s="775"/>
      <c r="C10" s="775"/>
      <c r="D10" s="775"/>
      <c r="E10" s="775"/>
      <c r="F10" s="775"/>
      <c r="G10" s="775"/>
      <c r="H10" s="775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7"/>
    </row>
    <row r="11" spans="1:22" s="94" customFormat="1" ht="31.5">
      <c r="A11" s="347" t="s">
        <v>114</v>
      </c>
      <c r="B11" s="104" t="s">
        <v>185</v>
      </c>
      <c r="C11" s="105"/>
      <c r="D11" s="106"/>
      <c r="E11" s="107"/>
      <c r="F11" s="107"/>
      <c r="G11" s="34">
        <v>6.5</v>
      </c>
      <c r="H11" s="108">
        <f>G11*30</f>
        <v>195</v>
      </c>
      <c r="I11" s="17"/>
      <c r="J11" s="110"/>
      <c r="K11" s="17"/>
      <c r="L11" s="207"/>
      <c r="M11" s="208"/>
      <c r="N11" s="76"/>
      <c r="O11" s="23"/>
      <c r="P11" s="128"/>
      <c r="Q11" s="76"/>
      <c r="R11" s="23"/>
      <c r="S11" s="128"/>
      <c r="T11" s="76"/>
      <c r="U11" s="23"/>
      <c r="V11" s="142"/>
    </row>
    <row r="12" spans="1:22" s="94" customFormat="1" ht="15.75">
      <c r="A12" s="101"/>
      <c r="B12" s="109" t="s">
        <v>43</v>
      </c>
      <c r="C12" s="110"/>
      <c r="D12" s="17"/>
      <c r="E12" s="107"/>
      <c r="F12" s="107"/>
      <c r="G12" s="34">
        <v>5</v>
      </c>
      <c r="H12" s="108">
        <f>G12*30</f>
        <v>150</v>
      </c>
      <c r="I12" s="17"/>
      <c r="J12" s="110"/>
      <c r="K12" s="17"/>
      <c r="L12" s="207"/>
      <c r="M12" s="208"/>
      <c r="N12" s="22"/>
      <c r="O12" s="6"/>
      <c r="P12" s="113"/>
      <c r="Q12" s="22"/>
      <c r="R12" s="6"/>
      <c r="S12" s="113"/>
      <c r="T12" s="22"/>
      <c r="U12" s="6"/>
      <c r="V12" s="135"/>
    </row>
    <row r="13" spans="1:22" s="94" customFormat="1" ht="15.75">
      <c r="A13" s="101"/>
      <c r="B13" s="211" t="s">
        <v>44</v>
      </c>
      <c r="C13" s="110"/>
      <c r="D13" s="746">
        <v>14</v>
      </c>
      <c r="E13" s="107"/>
      <c r="F13" s="107"/>
      <c r="G13" s="34">
        <v>1.5</v>
      </c>
      <c r="H13" s="108">
        <f>G13*30</f>
        <v>45</v>
      </c>
      <c r="I13" s="332">
        <f>J13+K13+L13</f>
        <v>4</v>
      </c>
      <c r="J13" s="110"/>
      <c r="K13" s="17"/>
      <c r="L13" s="207">
        <v>4</v>
      </c>
      <c r="M13" s="112">
        <f>H13-I13</f>
        <v>41</v>
      </c>
      <c r="N13" s="22"/>
      <c r="O13" s="6"/>
      <c r="P13" s="113"/>
      <c r="Q13" s="22"/>
      <c r="R13" s="6"/>
      <c r="S13" s="113"/>
      <c r="T13" s="22"/>
      <c r="U13" s="9" t="s">
        <v>63</v>
      </c>
      <c r="V13" s="650"/>
    </row>
    <row r="14" spans="1:22" s="94" customFormat="1" ht="15.75">
      <c r="A14" s="143" t="s">
        <v>117</v>
      </c>
      <c r="B14" s="104" t="s">
        <v>122</v>
      </c>
      <c r="C14" s="110" t="s">
        <v>125</v>
      </c>
      <c r="D14" s="17"/>
      <c r="E14" s="32"/>
      <c r="F14" s="32"/>
      <c r="G14" s="32">
        <v>4.5</v>
      </c>
      <c r="H14" s="111">
        <f aca="true" t="shared" si="0" ref="H14:H19">G14*30</f>
        <v>135</v>
      </c>
      <c r="I14" s="110"/>
      <c r="J14" s="17"/>
      <c r="K14" s="110"/>
      <c r="L14" s="17"/>
      <c r="M14" s="112"/>
      <c r="N14" s="22"/>
      <c r="O14" s="74"/>
      <c r="P14" s="113"/>
      <c r="Q14" s="22"/>
      <c r="R14" s="6"/>
      <c r="S14" s="113"/>
      <c r="T14" s="22"/>
      <c r="U14" s="74"/>
      <c r="V14" s="135"/>
    </row>
    <row r="15" spans="1:22" s="94" customFormat="1" ht="31.5">
      <c r="A15" s="229" t="s">
        <v>118</v>
      </c>
      <c r="B15" s="109" t="s">
        <v>298</v>
      </c>
      <c r="C15" s="110"/>
      <c r="D15" s="110" t="s">
        <v>126</v>
      </c>
      <c r="E15" s="114"/>
      <c r="F15" s="114"/>
      <c r="G15" s="32">
        <v>3</v>
      </c>
      <c r="H15" s="111">
        <f t="shared" si="0"/>
        <v>90</v>
      </c>
      <c r="I15" s="19"/>
      <c r="J15" s="115"/>
      <c r="K15" s="110"/>
      <c r="L15" s="17"/>
      <c r="M15" s="112"/>
      <c r="N15" s="22"/>
      <c r="O15" s="74"/>
      <c r="P15" s="113"/>
      <c r="Q15" s="22"/>
      <c r="R15" s="6"/>
      <c r="S15" s="113"/>
      <c r="T15" s="22"/>
      <c r="U15" s="74"/>
      <c r="V15" s="135"/>
    </row>
    <row r="16" spans="1:22" s="94" customFormat="1" ht="31.5">
      <c r="A16" s="143" t="s">
        <v>119</v>
      </c>
      <c r="B16" s="109" t="s">
        <v>123</v>
      </c>
      <c r="C16" s="110" t="s">
        <v>125</v>
      </c>
      <c r="D16" s="110"/>
      <c r="E16" s="114"/>
      <c r="F16" s="114"/>
      <c r="G16" s="32">
        <v>3</v>
      </c>
      <c r="H16" s="111">
        <f t="shared" si="0"/>
        <v>90</v>
      </c>
      <c r="I16" s="110"/>
      <c r="J16" s="17"/>
      <c r="K16" s="110"/>
      <c r="L16" s="17"/>
      <c r="M16" s="112"/>
      <c r="N16" s="22"/>
      <c r="O16" s="74"/>
      <c r="P16" s="113"/>
      <c r="Q16" s="22"/>
      <c r="R16" s="6"/>
      <c r="S16" s="113"/>
      <c r="T16" s="22"/>
      <c r="U16" s="74"/>
      <c r="V16" s="135"/>
    </row>
    <row r="17" spans="1:22" s="94" customFormat="1" ht="15.75">
      <c r="A17" s="171" t="s">
        <v>120</v>
      </c>
      <c r="B17" s="109" t="s">
        <v>124</v>
      </c>
      <c r="C17" s="117"/>
      <c r="D17" s="117"/>
      <c r="E17" s="681"/>
      <c r="F17" s="681"/>
      <c r="G17" s="118">
        <f>G18+G19</f>
        <v>4.5</v>
      </c>
      <c r="H17" s="111">
        <f t="shared" si="0"/>
        <v>135</v>
      </c>
      <c r="I17" s="117"/>
      <c r="J17" s="119"/>
      <c r="K17" s="117"/>
      <c r="L17" s="119"/>
      <c r="M17" s="682"/>
      <c r="N17" s="116"/>
      <c r="O17" s="74"/>
      <c r="P17" s="120"/>
      <c r="Q17" s="116"/>
      <c r="R17" s="121"/>
      <c r="S17" s="120"/>
      <c r="T17" s="116"/>
      <c r="U17" s="122"/>
      <c r="V17" s="135"/>
    </row>
    <row r="18" spans="1:22" s="94" customFormat="1" ht="15.75">
      <c r="A18" s="116"/>
      <c r="B18" s="109" t="s">
        <v>43</v>
      </c>
      <c r="C18" s="117"/>
      <c r="D18" s="117"/>
      <c r="E18" s="681"/>
      <c r="F18" s="681"/>
      <c r="G18" s="683">
        <v>3</v>
      </c>
      <c r="H18" s="110">
        <f t="shared" si="0"/>
        <v>90</v>
      </c>
      <c r="I18" s="117"/>
      <c r="J18" s="119"/>
      <c r="K18" s="117"/>
      <c r="L18" s="119"/>
      <c r="M18" s="682"/>
      <c r="N18" s="116"/>
      <c r="O18" s="74"/>
      <c r="P18" s="120"/>
      <c r="Q18" s="116"/>
      <c r="R18" s="121"/>
      <c r="S18" s="120"/>
      <c r="T18" s="22"/>
      <c r="U18" s="74"/>
      <c r="V18" s="135"/>
    </row>
    <row r="19" spans="1:22" s="94" customFormat="1" ht="16.5" thickBot="1">
      <c r="A19" s="123"/>
      <c r="B19" s="684" t="s">
        <v>44</v>
      </c>
      <c r="C19" s="685">
        <v>7</v>
      </c>
      <c r="D19" s="685"/>
      <c r="E19" s="124"/>
      <c r="F19" s="124"/>
      <c r="G19" s="212">
        <v>1.5</v>
      </c>
      <c r="H19" s="60">
        <f t="shared" si="0"/>
        <v>45</v>
      </c>
      <c r="I19" s="685">
        <v>4</v>
      </c>
      <c r="J19" s="715">
        <v>4</v>
      </c>
      <c r="K19" s="685"/>
      <c r="L19" s="125"/>
      <c r="M19" s="61">
        <f>H19-I19</f>
        <v>41</v>
      </c>
      <c r="N19" s="717">
        <v>4</v>
      </c>
      <c r="O19" s="73"/>
      <c r="P19" s="103"/>
      <c r="Q19" s="123"/>
      <c r="R19" s="25"/>
      <c r="S19" s="103"/>
      <c r="T19" s="686"/>
      <c r="U19" s="126"/>
      <c r="V19" s="213"/>
    </row>
    <row r="20" spans="1:22" s="94" customFormat="1" ht="15.75" customHeight="1">
      <c r="A20" s="748" t="s">
        <v>121</v>
      </c>
      <c r="B20" s="749"/>
      <c r="C20" s="749"/>
      <c r="D20" s="749"/>
      <c r="E20" s="749"/>
      <c r="F20" s="749"/>
      <c r="G20" s="687">
        <f>G11+G14+G15+G16+G17</f>
        <v>21.5</v>
      </c>
      <c r="H20" s="687">
        <f>H11+H14+H15+H16+H17</f>
        <v>645</v>
      </c>
      <c r="I20" s="63"/>
      <c r="J20" s="688"/>
      <c r="K20" s="127"/>
      <c r="L20" s="65"/>
      <c r="M20" s="689"/>
      <c r="N20" s="64"/>
      <c r="O20" s="66"/>
      <c r="P20" s="128"/>
      <c r="Q20" s="76"/>
      <c r="R20" s="23"/>
      <c r="S20" s="66"/>
      <c r="T20" s="76"/>
      <c r="U20" s="127"/>
      <c r="V20" s="214"/>
    </row>
    <row r="21" spans="1:22" s="94" customFormat="1" ht="16.5" customHeight="1" thickBot="1">
      <c r="A21" s="759" t="s">
        <v>78</v>
      </c>
      <c r="B21" s="760"/>
      <c r="C21" s="760"/>
      <c r="D21" s="760"/>
      <c r="E21" s="760"/>
      <c r="F21" s="760"/>
      <c r="G21" s="129">
        <f>G12+G14+G16+G18+G15</f>
        <v>18.5</v>
      </c>
      <c r="H21" s="129">
        <f>H12+H14+H16+H18+H15</f>
        <v>555</v>
      </c>
      <c r="I21" s="690"/>
      <c r="J21" s="691"/>
      <c r="K21" s="692"/>
      <c r="L21" s="25"/>
      <c r="M21" s="693"/>
      <c r="N21" s="29"/>
      <c r="O21" s="25"/>
      <c r="P21" s="103"/>
      <c r="Q21" s="123"/>
      <c r="R21" s="25"/>
      <c r="S21" s="73"/>
      <c r="T21" s="116"/>
      <c r="U21" s="121"/>
      <c r="V21" s="145"/>
    </row>
    <row r="22" spans="1:22" s="94" customFormat="1" ht="22.5" customHeight="1" thickBot="1">
      <c r="A22" s="748" t="s">
        <v>141</v>
      </c>
      <c r="B22" s="749"/>
      <c r="C22" s="749"/>
      <c r="D22" s="749"/>
      <c r="E22" s="749"/>
      <c r="F22" s="749"/>
      <c r="G22" s="694">
        <f>G19+G13</f>
        <v>3</v>
      </c>
      <c r="H22" s="694">
        <f>H19+H13</f>
        <v>90</v>
      </c>
      <c r="I22" s="695">
        <f>SUM(I11:I19)</f>
        <v>8</v>
      </c>
      <c r="J22" s="695">
        <f>SUM(J11:J19)</f>
        <v>4</v>
      </c>
      <c r="K22" s="695"/>
      <c r="L22" s="695">
        <f>SUM(L11:L19)</f>
        <v>4</v>
      </c>
      <c r="M22" s="695">
        <f>SUM(M11:M19)</f>
        <v>82</v>
      </c>
      <c r="N22" s="696">
        <f>SUM(N11:N19)</f>
        <v>4</v>
      </c>
      <c r="O22" s="132"/>
      <c r="P22" s="697"/>
      <c r="Q22" s="698"/>
      <c r="R22" s="699"/>
      <c r="S22" s="133"/>
      <c r="T22" s="700"/>
      <c r="U22" s="325" t="s">
        <v>63</v>
      </c>
      <c r="V22" s="716">
        <f>SUM(V11:V18)</f>
        <v>0</v>
      </c>
    </row>
    <row r="23" spans="1:22" s="94" customFormat="1" ht="16.5" thickBot="1">
      <c r="A23" s="826" t="s">
        <v>127</v>
      </c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8"/>
      <c r="R23" s="828"/>
      <c r="S23" s="828"/>
      <c r="T23" s="827"/>
      <c r="U23" s="827"/>
      <c r="V23" s="829"/>
    </row>
    <row r="24" spans="1:22" s="94" customFormat="1" ht="15.75">
      <c r="A24" s="216" t="s">
        <v>128</v>
      </c>
      <c r="B24" s="217" t="s">
        <v>143</v>
      </c>
      <c r="C24" s="218"/>
      <c r="D24" s="219"/>
      <c r="E24" s="220"/>
      <c r="F24" s="221"/>
      <c r="G24" s="222">
        <v>3</v>
      </c>
      <c r="H24" s="127">
        <f aca="true" t="shared" si="1" ref="H24:H59">G24*30</f>
        <v>90</v>
      </c>
      <c r="I24" s="223"/>
      <c r="J24" s="224"/>
      <c r="K24" s="225"/>
      <c r="L24" s="224"/>
      <c r="M24" s="226"/>
      <c r="N24" s="227"/>
      <c r="O24" s="23"/>
      <c r="P24" s="128"/>
      <c r="Q24" s="228"/>
      <c r="R24" s="23"/>
      <c r="S24" s="128"/>
      <c r="T24" s="228"/>
      <c r="U24" s="66"/>
      <c r="V24" s="142"/>
    </row>
    <row r="25" spans="1:22" s="94" customFormat="1" ht="47.25">
      <c r="A25" s="229" t="s">
        <v>144</v>
      </c>
      <c r="B25" s="230" t="s">
        <v>62</v>
      </c>
      <c r="C25" s="231"/>
      <c r="D25" s="231"/>
      <c r="E25" s="232"/>
      <c r="F25" s="134"/>
      <c r="G25" s="32">
        <f>G26+G27</f>
        <v>5</v>
      </c>
      <c r="H25" s="233">
        <f t="shared" si="1"/>
        <v>150</v>
      </c>
      <c r="I25" s="234"/>
      <c r="J25" s="235"/>
      <c r="K25" s="233"/>
      <c r="L25" s="235"/>
      <c r="M25" s="236"/>
      <c r="N25" s="20"/>
      <c r="O25" s="6"/>
      <c r="P25" s="113"/>
      <c r="Q25" s="237"/>
      <c r="R25" s="6"/>
      <c r="S25" s="113"/>
      <c r="T25" s="237"/>
      <c r="U25" s="74"/>
      <c r="V25" s="135"/>
    </row>
    <row r="26" spans="1:22" s="94" customFormat="1" ht="15.75">
      <c r="A26" s="20"/>
      <c r="B26" s="18" t="s">
        <v>43</v>
      </c>
      <c r="C26" s="238"/>
      <c r="D26" s="238"/>
      <c r="E26" s="114"/>
      <c r="F26" s="239"/>
      <c r="G26" s="240">
        <v>2</v>
      </c>
      <c r="H26" s="8">
        <f t="shared" si="1"/>
        <v>60</v>
      </c>
      <c r="I26" s="241"/>
      <c r="J26" s="242"/>
      <c r="K26" s="8"/>
      <c r="L26" s="242"/>
      <c r="M26" s="112"/>
      <c r="N26" s="20"/>
      <c r="O26" s="6"/>
      <c r="P26" s="113"/>
      <c r="Q26" s="237"/>
      <c r="R26" s="6"/>
      <c r="S26" s="113"/>
      <c r="T26" s="237"/>
      <c r="U26" s="74"/>
      <c r="V26" s="135"/>
    </row>
    <row r="27" spans="1:22" s="94" customFormat="1" ht="15.75">
      <c r="A27" s="20" t="s">
        <v>145</v>
      </c>
      <c r="B27" s="33" t="s">
        <v>44</v>
      </c>
      <c r="C27" s="238">
        <v>12</v>
      </c>
      <c r="D27" s="238"/>
      <c r="E27" s="114"/>
      <c r="F27" s="239"/>
      <c r="G27" s="32">
        <v>3</v>
      </c>
      <c r="H27" s="233">
        <f t="shared" si="1"/>
        <v>90</v>
      </c>
      <c r="I27" s="241">
        <v>10</v>
      </c>
      <c r="J27" s="243" t="s">
        <v>289</v>
      </c>
      <c r="K27" s="8"/>
      <c r="L27" s="207" t="s">
        <v>299</v>
      </c>
      <c r="M27" s="112">
        <f>H27-I27</f>
        <v>80</v>
      </c>
      <c r="N27" s="20"/>
      <c r="O27" s="6"/>
      <c r="P27" s="113"/>
      <c r="Q27" s="237"/>
      <c r="R27" s="17"/>
      <c r="S27" s="244" t="s">
        <v>300</v>
      </c>
      <c r="T27" s="237"/>
      <c r="U27" s="74"/>
      <c r="V27" s="245"/>
    </row>
    <row r="28" spans="1:22" s="94" customFormat="1" ht="15.75">
      <c r="A28" s="246" t="s">
        <v>129</v>
      </c>
      <c r="B28" s="247" t="s">
        <v>186</v>
      </c>
      <c r="C28" s="248"/>
      <c r="D28" s="248"/>
      <c r="E28" s="248"/>
      <c r="F28" s="249"/>
      <c r="G28" s="250">
        <f>G29+G30</f>
        <v>6.5</v>
      </c>
      <c r="H28" s="233">
        <f t="shared" si="1"/>
        <v>195</v>
      </c>
      <c r="I28" s="248"/>
      <c r="J28" s="243"/>
      <c r="K28" s="251"/>
      <c r="L28" s="243"/>
      <c r="M28" s="236"/>
      <c r="N28" s="20"/>
      <c r="O28" s="17"/>
      <c r="P28" s="252"/>
      <c r="Q28" s="237"/>
      <c r="R28" s="6"/>
      <c r="S28" s="113"/>
      <c r="T28" s="237"/>
      <c r="U28" s="6"/>
      <c r="V28" s="253"/>
    </row>
    <row r="29" spans="1:22" s="94" customFormat="1" ht="15.75">
      <c r="A29" s="254"/>
      <c r="B29" s="18" t="s">
        <v>43</v>
      </c>
      <c r="C29" s="248"/>
      <c r="D29" s="248"/>
      <c r="E29" s="248"/>
      <c r="F29" s="249"/>
      <c r="G29" s="255">
        <v>3.5</v>
      </c>
      <c r="H29" s="249">
        <f>$G29*30</f>
        <v>105</v>
      </c>
      <c r="I29" s="248"/>
      <c r="J29" s="243"/>
      <c r="K29" s="251"/>
      <c r="L29" s="243"/>
      <c r="M29" s="236"/>
      <c r="N29" s="20"/>
      <c r="O29" s="17"/>
      <c r="P29" s="252"/>
      <c r="Q29" s="237"/>
      <c r="R29" s="6"/>
      <c r="S29" s="113"/>
      <c r="T29" s="237"/>
      <c r="U29" s="6"/>
      <c r="V29" s="253"/>
    </row>
    <row r="30" spans="1:22" s="94" customFormat="1" ht="15.75">
      <c r="A30" s="254" t="s">
        <v>146</v>
      </c>
      <c r="B30" s="33" t="s">
        <v>44</v>
      </c>
      <c r="C30" s="248">
        <v>7</v>
      </c>
      <c r="D30" s="248"/>
      <c r="E30" s="248"/>
      <c r="F30" s="249"/>
      <c r="G30" s="256">
        <v>3</v>
      </c>
      <c r="H30" s="257">
        <f>$G30*30</f>
        <v>90</v>
      </c>
      <c r="I30" s="248">
        <v>12</v>
      </c>
      <c r="J30" s="243" t="s">
        <v>288</v>
      </c>
      <c r="K30" s="243" t="s">
        <v>37</v>
      </c>
      <c r="L30" s="243"/>
      <c r="M30" s="112">
        <f>H30-I30</f>
        <v>78</v>
      </c>
      <c r="N30" s="20" t="s">
        <v>38</v>
      </c>
      <c r="O30" s="258"/>
      <c r="P30" s="252"/>
      <c r="Q30" s="237"/>
      <c r="R30" s="6"/>
      <c r="S30" s="113"/>
      <c r="T30" s="237"/>
      <c r="U30" s="6"/>
      <c r="V30" s="253"/>
    </row>
    <row r="31" spans="1:22" s="94" customFormat="1" ht="15.75">
      <c r="A31" s="259" t="s">
        <v>147</v>
      </c>
      <c r="B31" s="230" t="s">
        <v>87</v>
      </c>
      <c r="C31" s="235"/>
      <c r="D31" s="235"/>
      <c r="E31" s="232"/>
      <c r="F31" s="134"/>
      <c r="G31" s="256">
        <f>G32+G34+G35</f>
        <v>16.5</v>
      </c>
      <c r="H31" s="233">
        <f aca="true" t="shared" si="2" ref="H31:H36">G31*30</f>
        <v>495</v>
      </c>
      <c r="I31" s="260"/>
      <c r="J31" s="261"/>
      <c r="K31" s="260"/>
      <c r="L31" s="261"/>
      <c r="M31" s="112"/>
      <c r="N31" s="20"/>
      <c r="O31" s="6"/>
      <c r="P31" s="113"/>
      <c r="Q31" s="237"/>
      <c r="R31" s="6"/>
      <c r="S31" s="113"/>
      <c r="T31" s="237"/>
      <c r="U31" s="74"/>
      <c r="V31" s="135"/>
    </row>
    <row r="32" spans="1:22" s="94" customFormat="1" ht="15.75">
      <c r="A32" s="262"/>
      <c r="B32" s="18" t="s">
        <v>43</v>
      </c>
      <c r="C32" s="243"/>
      <c r="D32" s="243"/>
      <c r="E32" s="263"/>
      <c r="F32" s="239"/>
      <c r="G32" s="251">
        <v>10</v>
      </c>
      <c r="H32" s="8">
        <f t="shared" si="2"/>
        <v>300</v>
      </c>
      <c r="I32" s="251"/>
      <c r="J32" s="243"/>
      <c r="K32" s="251"/>
      <c r="L32" s="243"/>
      <c r="M32" s="112"/>
      <c r="N32" s="20"/>
      <c r="O32" s="6"/>
      <c r="P32" s="113"/>
      <c r="Q32" s="237"/>
      <c r="R32" s="6"/>
      <c r="S32" s="113"/>
      <c r="T32" s="237"/>
      <c r="U32" s="74"/>
      <c r="V32" s="135"/>
    </row>
    <row r="33" spans="1:22" s="94" customFormat="1" ht="15.75">
      <c r="A33" s="262"/>
      <c r="B33" s="33" t="s">
        <v>44</v>
      </c>
      <c r="C33" s="243"/>
      <c r="D33" s="243"/>
      <c r="E33" s="114"/>
      <c r="F33" s="239"/>
      <c r="G33" s="32">
        <f>G34+G35</f>
        <v>6.5</v>
      </c>
      <c r="H33" s="233">
        <f t="shared" si="2"/>
        <v>195</v>
      </c>
      <c r="I33" s="248"/>
      <c r="J33" s="243"/>
      <c r="K33" s="251"/>
      <c r="L33" s="243"/>
      <c r="M33" s="112"/>
      <c r="N33" s="20"/>
      <c r="O33" s="6"/>
      <c r="P33" s="113"/>
      <c r="Q33" s="237"/>
      <c r="R33" s="6"/>
      <c r="S33" s="113"/>
      <c r="T33" s="237"/>
      <c r="U33" s="74"/>
      <c r="V33" s="135"/>
    </row>
    <row r="34" spans="1:22" s="94" customFormat="1" ht="15.75">
      <c r="A34" s="262" t="s">
        <v>148</v>
      </c>
      <c r="B34" s="33" t="s">
        <v>44</v>
      </c>
      <c r="C34" s="745" t="s">
        <v>33</v>
      </c>
      <c r="D34" s="243"/>
      <c r="E34" s="114"/>
      <c r="F34" s="239"/>
      <c r="G34" s="32">
        <v>3.5</v>
      </c>
      <c r="H34" s="233">
        <f t="shared" si="2"/>
        <v>105</v>
      </c>
      <c r="I34" s="248">
        <v>16</v>
      </c>
      <c r="J34" s="243" t="s">
        <v>183</v>
      </c>
      <c r="K34" s="251"/>
      <c r="L34" s="243" t="s">
        <v>39</v>
      </c>
      <c r="M34" s="112">
        <f>H34-I34</f>
        <v>89</v>
      </c>
      <c r="N34" s="20" t="s">
        <v>182</v>
      </c>
      <c r="O34" s="6"/>
      <c r="P34" s="113"/>
      <c r="Q34" s="237"/>
      <c r="R34" s="6"/>
      <c r="S34" s="113"/>
      <c r="T34" s="237"/>
      <c r="U34" s="74"/>
      <c r="V34" s="135"/>
    </row>
    <row r="35" spans="1:22" s="94" customFormat="1" ht="15.75">
      <c r="A35" s="262" t="s">
        <v>149</v>
      </c>
      <c r="B35" s="33" t="s">
        <v>44</v>
      </c>
      <c r="C35" s="243" t="s">
        <v>35</v>
      </c>
      <c r="D35" s="243"/>
      <c r="E35" s="114"/>
      <c r="F35" s="239"/>
      <c r="G35" s="32">
        <v>3</v>
      </c>
      <c r="H35" s="233">
        <f t="shared" si="2"/>
        <v>90</v>
      </c>
      <c r="I35" s="248">
        <v>12</v>
      </c>
      <c r="J35" s="243" t="s">
        <v>289</v>
      </c>
      <c r="K35" s="251"/>
      <c r="L35" s="243" t="s">
        <v>39</v>
      </c>
      <c r="M35" s="112">
        <f>H35-I35</f>
        <v>78</v>
      </c>
      <c r="N35" s="20"/>
      <c r="O35" s="6"/>
      <c r="P35" s="747" t="s">
        <v>38</v>
      </c>
      <c r="Q35" s="237"/>
      <c r="R35" s="6"/>
      <c r="S35" s="113"/>
      <c r="T35" s="237"/>
      <c r="U35" s="74"/>
      <c r="V35" s="135"/>
    </row>
    <row r="36" spans="1:22" s="94" customFormat="1" ht="31.5">
      <c r="A36" s="216" t="s">
        <v>150</v>
      </c>
      <c r="B36" s="211" t="s">
        <v>187</v>
      </c>
      <c r="C36" s="264"/>
      <c r="D36" s="265"/>
      <c r="E36" s="266"/>
      <c r="F36" s="267"/>
      <c r="G36" s="34">
        <f>G37+G38</f>
        <v>3</v>
      </c>
      <c r="H36" s="268">
        <f t="shared" si="2"/>
        <v>90</v>
      </c>
      <c r="I36" s="269"/>
      <c r="J36" s="270"/>
      <c r="K36" s="271"/>
      <c r="L36" s="270"/>
      <c r="M36" s="272"/>
      <c r="N36" s="20"/>
      <c r="O36" s="74"/>
      <c r="P36" s="273"/>
      <c r="Q36" s="274"/>
      <c r="R36" s="17"/>
      <c r="S36" s="244"/>
      <c r="T36" s="209"/>
      <c r="U36" s="136"/>
      <c r="V36" s="135"/>
    </row>
    <row r="37" spans="1:22" s="94" customFormat="1" ht="24" customHeight="1">
      <c r="A37" s="262"/>
      <c r="B37" s="18" t="s">
        <v>43</v>
      </c>
      <c r="C37" s="275"/>
      <c r="D37" s="242"/>
      <c r="E37" s="114"/>
      <c r="F37" s="239"/>
      <c r="G37" s="240">
        <v>2</v>
      </c>
      <c r="H37" s="8">
        <f t="shared" si="1"/>
        <v>60</v>
      </c>
      <c r="I37" s="251"/>
      <c r="J37" s="243"/>
      <c r="K37" s="8"/>
      <c r="L37" s="243"/>
      <c r="M37" s="276"/>
      <c r="N37" s="20"/>
      <c r="O37" s="6"/>
      <c r="P37" s="113"/>
      <c r="Q37" s="237"/>
      <c r="R37" s="6"/>
      <c r="S37" s="113"/>
      <c r="T37" s="237"/>
      <c r="U37" s="74"/>
      <c r="V37" s="135"/>
    </row>
    <row r="38" spans="1:22" s="94" customFormat="1" ht="24" customHeight="1">
      <c r="A38" s="262" t="s">
        <v>218</v>
      </c>
      <c r="B38" s="33" t="s">
        <v>44</v>
      </c>
      <c r="C38" s="275"/>
      <c r="D38" s="242" t="s">
        <v>60</v>
      </c>
      <c r="E38" s="114"/>
      <c r="F38" s="239"/>
      <c r="G38" s="32">
        <v>1</v>
      </c>
      <c r="H38" s="233">
        <f t="shared" si="1"/>
        <v>30</v>
      </c>
      <c r="I38" s="243">
        <f>J38+K38+L38</f>
        <v>4</v>
      </c>
      <c r="J38" s="238">
        <v>4</v>
      </c>
      <c r="K38" s="8"/>
      <c r="L38" s="17"/>
      <c r="M38" s="276">
        <f>H38-I38</f>
        <v>26</v>
      </c>
      <c r="N38" s="20"/>
      <c r="O38" s="6"/>
      <c r="P38" s="113"/>
      <c r="Q38" s="237"/>
      <c r="R38" s="277"/>
      <c r="S38" s="278"/>
      <c r="T38" s="299">
        <v>4</v>
      </c>
      <c r="U38" s="74"/>
      <c r="V38" s="135"/>
    </row>
    <row r="39" spans="1:22" s="94" customFormat="1" ht="31.5">
      <c r="A39" s="259" t="s">
        <v>151</v>
      </c>
      <c r="B39" s="230" t="s">
        <v>82</v>
      </c>
      <c r="C39" s="279"/>
      <c r="D39" s="235"/>
      <c r="E39" s="232"/>
      <c r="F39" s="134"/>
      <c r="G39" s="32">
        <f>G40+G41</f>
        <v>7</v>
      </c>
      <c r="H39" s="233">
        <f t="shared" si="1"/>
        <v>210</v>
      </c>
      <c r="I39" s="260"/>
      <c r="J39" s="261"/>
      <c r="K39" s="233"/>
      <c r="L39" s="261"/>
      <c r="M39" s="276"/>
      <c r="N39" s="20"/>
      <c r="O39" s="6"/>
      <c r="P39" s="113"/>
      <c r="Q39" s="237"/>
      <c r="R39" s="6"/>
      <c r="S39" s="113"/>
      <c r="T39" s="237"/>
      <c r="U39" s="74"/>
      <c r="V39" s="135"/>
    </row>
    <row r="40" spans="1:22" s="94" customFormat="1" ht="24" customHeight="1">
      <c r="A40" s="262"/>
      <c r="B40" s="18" t="s">
        <v>43</v>
      </c>
      <c r="C40" s="275"/>
      <c r="D40" s="242"/>
      <c r="E40" s="114"/>
      <c r="F40" s="239"/>
      <c r="G40" s="240">
        <v>5</v>
      </c>
      <c r="H40" s="8">
        <f t="shared" si="1"/>
        <v>150</v>
      </c>
      <c r="I40" s="251"/>
      <c r="J40" s="243"/>
      <c r="K40" s="8"/>
      <c r="L40" s="243"/>
      <c r="M40" s="276"/>
      <c r="N40" s="20"/>
      <c r="O40" s="6"/>
      <c r="P40" s="113"/>
      <c r="Q40" s="237"/>
      <c r="R40" s="6"/>
      <c r="S40" s="113"/>
      <c r="T40" s="237"/>
      <c r="U40" s="74"/>
      <c r="V40" s="135"/>
    </row>
    <row r="41" spans="1:22" s="94" customFormat="1" ht="24" customHeight="1">
      <c r="A41" s="262" t="s">
        <v>152</v>
      </c>
      <c r="B41" s="33" t="s">
        <v>44</v>
      </c>
      <c r="C41" s="275"/>
      <c r="D41" s="242" t="s">
        <v>33</v>
      </c>
      <c r="E41" s="114"/>
      <c r="F41" s="239"/>
      <c r="G41" s="32">
        <v>2</v>
      </c>
      <c r="H41" s="233">
        <f t="shared" si="1"/>
        <v>60</v>
      </c>
      <c r="I41" s="243">
        <f>J41+K41+L41</f>
        <v>4</v>
      </c>
      <c r="J41" s="238">
        <v>4</v>
      </c>
      <c r="K41" s="8"/>
      <c r="L41" s="207"/>
      <c r="M41" s="276">
        <f>H41-I41</f>
        <v>56</v>
      </c>
      <c r="N41" s="718">
        <v>4</v>
      </c>
      <c r="O41" s="6"/>
      <c r="P41" s="113"/>
      <c r="Q41" s="237"/>
      <c r="R41" s="277"/>
      <c r="S41" s="278"/>
      <c r="T41" s="237"/>
      <c r="U41" s="74"/>
      <c r="V41" s="135"/>
    </row>
    <row r="42" spans="1:22" s="94" customFormat="1" ht="31.5">
      <c r="A42" s="229" t="s">
        <v>153</v>
      </c>
      <c r="B42" s="33" t="s">
        <v>156</v>
      </c>
      <c r="C42" s="238"/>
      <c r="D42" s="243"/>
      <c r="E42" s="280"/>
      <c r="F42" s="280"/>
      <c r="G42" s="32">
        <f>G43+G45+G44</f>
        <v>4</v>
      </c>
      <c r="H42" s="233">
        <f t="shared" si="1"/>
        <v>120</v>
      </c>
      <c r="I42" s="251"/>
      <c r="J42" s="17"/>
      <c r="K42" s="7"/>
      <c r="L42" s="17"/>
      <c r="M42" s="276"/>
      <c r="N42" s="20"/>
      <c r="O42" s="74"/>
      <c r="P42" s="273"/>
      <c r="Q42" s="281"/>
      <c r="R42" s="7"/>
      <c r="S42" s="21"/>
      <c r="T42" s="274"/>
      <c r="U42" s="136"/>
      <c r="V42" s="135"/>
    </row>
    <row r="43" spans="1:22" s="94" customFormat="1" ht="31.5">
      <c r="A43" s="262"/>
      <c r="B43" s="282" t="s">
        <v>139</v>
      </c>
      <c r="C43" s="238"/>
      <c r="D43" s="243"/>
      <c r="E43" s="280"/>
      <c r="F43" s="280"/>
      <c r="G43" s="240">
        <v>2</v>
      </c>
      <c r="H43" s="8">
        <f t="shared" si="1"/>
        <v>60</v>
      </c>
      <c r="I43" s="251"/>
      <c r="J43" s="17"/>
      <c r="K43" s="7"/>
      <c r="L43" s="17"/>
      <c r="M43" s="276"/>
      <c r="N43" s="20"/>
      <c r="O43" s="74"/>
      <c r="P43" s="273"/>
      <c r="Q43" s="281"/>
      <c r="R43" s="7"/>
      <c r="S43" s="21"/>
      <c r="T43" s="274"/>
      <c r="U43" s="136"/>
      <c r="V43" s="135"/>
    </row>
    <row r="44" spans="1:22" s="94" customFormat="1" ht="31.5">
      <c r="A44" s="262"/>
      <c r="B44" s="282" t="s">
        <v>184</v>
      </c>
      <c r="C44" s="238"/>
      <c r="D44" s="243"/>
      <c r="E44" s="280"/>
      <c r="F44" s="280"/>
      <c r="G44" s="240">
        <v>0.5</v>
      </c>
      <c r="H44" s="8">
        <f t="shared" si="1"/>
        <v>15</v>
      </c>
      <c r="I44" s="251"/>
      <c r="J44" s="17"/>
      <c r="K44" s="7"/>
      <c r="L44" s="17"/>
      <c r="M44" s="276"/>
      <c r="N44" s="20"/>
      <c r="O44" s="74"/>
      <c r="P44" s="273"/>
      <c r="Q44" s="281"/>
      <c r="R44" s="7"/>
      <c r="S44" s="21"/>
      <c r="T44" s="274"/>
      <c r="U44" s="136"/>
      <c r="V44" s="135"/>
    </row>
    <row r="45" spans="1:22" s="94" customFormat="1" ht="15.75">
      <c r="A45" s="262" t="s">
        <v>154</v>
      </c>
      <c r="B45" s="33" t="s">
        <v>44</v>
      </c>
      <c r="C45" s="238">
        <v>13</v>
      </c>
      <c r="D45" s="243"/>
      <c r="E45" s="280"/>
      <c r="F45" s="280"/>
      <c r="G45" s="32">
        <v>1.5</v>
      </c>
      <c r="H45" s="233">
        <f t="shared" si="1"/>
        <v>45</v>
      </c>
      <c r="I45" s="243">
        <f>J45+K45+L45</f>
        <v>4</v>
      </c>
      <c r="J45" s="207">
        <v>4</v>
      </c>
      <c r="K45" s="5"/>
      <c r="L45" s="17"/>
      <c r="M45" s="276">
        <f>H45-I45</f>
        <v>41</v>
      </c>
      <c r="N45" s="20"/>
      <c r="O45" s="74"/>
      <c r="P45" s="273"/>
      <c r="Q45" s="281"/>
      <c r="R45" s="7"/>
      <c r="S45" s="21"/>
      <c r="T45" s="209">
        <v>4</v>
      </c>
      <c r="U45" s="136"/>
      <c r="V45" s="135"/>
    </row>
    <row r="46" spans="1:22" s="94" customFormat="1" ht="47.25">
      <c r="A46" s="259" t="s">
        <v>155</v>
      </c>
      <c r="B46" s="283" t="s">
        <v>83</v>
      </c>
      <c r="C46" s="231"/>
      <c r="D46" s="261"/>
      <c r="E46" s="284"/>
      <c r="F46" s="134"/>
      <c r="G46" s="32">
        <f>G47+G48</f>
        <v>3</v>
      </c>
      <c r="H46" s="12">
        <f>PRODUCT(G46,30)</f>
        <v>90</v>
      </c>
      <c r="I46" s="140"/>
      <c r="J46" s="140"/>
      <c r="K46" s="140"/>
      <c r="L46" s="140"/>
      <c r="M46" s="285"/>
      <c r="N46" s="286"/>
      <c r="O46" s="287"/>
      <c r="P46" s="288"/>
      <c r="Q46" s="289"/>
      <c r="R46" s="290"/>
      <c r="S46" s="291"/>
      <c r="T46" s="292"/>
      <c r="U46" s="141"/>
      <c r="V46" s="135"/>
    </row>
    <row r="47" spans="1:22" s="94" customFormat="1" ht="15.75">
      <c r="A47" s="262"/>
      <c r="B47" s="18" t="s">
        <v>43</v>
      </c>
      <c r="C47" s="238"/>
      <c r="D47" s="243"/>
      <c r="E47" s="293"/>
      <c r="F47" s="239"/>
      <c r="G47" s="240">
        <v>1.5</v>
      </c>
      <c r="H47" s="5">
        <f>PRODUCT(G47,30)</f>
        <v>45</v>
      </c>
      <c r="I47" s="251"/>
      <c r="J47" s="243"/>
      <c r="K47" s="251"/>
      <c r="L47" s="17"/>
      <c r="M47" s="276"/>
      <c r="N47" s="294"/>
      <c r="O47" s="275"/>
      <c r="P47" s="295"/>
      <c r="Q47" s="296"/>
      <c r="R47" s="297"/>
      <c r="S47" s="298"/>
      <c r="T47" s="299"/>
      <c r="U47" s="136"/>
      <c r="V47" s="135"/>
    </row>
    <row r="48" spans="1:22" s="94" customFormat="1" ht="15.75">
      <c r="A48" s="262" t="s">
        <v>157</v>
      </c>
      <c r="B48" s="33" t="s">
        <v>44</v>
      </c>
      <c r="C48" s="238"/>
      <c r="D48" s="238">
        <v>13</v>
      </c>
      <c r="E48" s="293"/>
      <c r="F48" s="239"/>
      <c r="G48" s="300">
        <v>1.5</v>
      </c>
      <c r="H48" s="12">
        <f>PRODUCT(G48,30)</f>
        <v>45</v>
      </c>
      <c r="I48" s="243">
        <f>J48+K48+L48</f>
        <v>4</v>
      </c>
      <c r="J48" s="238">
        <v>4</v>
      </c>
      <c r="K48" s="251"/>
      <c r="L48" s="17"/>
      <c r="M48" s="276">
        <f>H48-I48</f>
        <v>41</v>
      </c>
      <c r="N48" s="301"/>
      <c r="O48" s="17"/>
      <c r="P48" s="295"/>
      <c r="Q48" s="302"/>
      <c r="R48" s="8"/>
      <c r="S48" s="295"/>
      <c r="T48" s="299">
        <v>4</v>
      </c>
      <c r="U48" s="136"/>
      <c r="V48" s="135"/>
    </row>
    <row r="49" spans="1:22" s="94" customFormat="1" ht="15.75">
      <c r="A49" s="229" t="s">
        <v>158</v>
      </c>
      <c r="B49" s="210" t="s">
        <v>205</v>
      </c>
      <c r="C49" s="243"/>
      <c r="D49" s="243"/>
      <c r="E49" s="293"/>
      <c r="F49" s="239"/>
      <c r="G49" s="32">
        <f>G50+G51</f>
        <v>5</v>
      </c>
      <c r="H49" s="32">
        <f>H50+H51</f>
        <v>150</v>
      </c>
      <c r="I49" s="32"/>
      <c r="J49" s="32"/>
      <c r="K49" s="32">
        <f>K50+K51</f>
        <v>0</v>
      </c>
      <c r="L49" s="32"/>
      <c r="M49" s="303"/>
      <c r="N49" s="304"/>
      <c r="O49" s="121"/>
      <c r="P49" s="305"/>
      <c r="Q49" s="306"/>
      <c r="R49" s="11"/>
      <c r="S49" s="139"/>
      <c r="T49" s="306"/>
      <c r="U49" s="68"/>
      <c r="V49" s="135"/>
    </row>
    <row r="50" spans="1:22" s="94" customFormat="1" ht="15.75">
      <c r="A50" s="262"/>
      <c r="B50" s="18" t="s">
        <v>43</v>
      </c>
      <c r="C50" s="243"/>
      <c r="D50" s="243"/>
      <c r="E50" s="293"/>
      <c r="F50" s="239"/>
      <c r="G50" s="240">
        <v>2</v>
      </c>
      <c r="H50" s="8">
        <f>G50*30</f>
        <v>60</v>
      </c>
      <c r="I50" s="307"/>
      <c r="J50" s="243"/>
      <c r="K50" s="251"/>
      <c r="L50" s="243"/>
      <c r="M50" s="276"/>
      <c r="N50" s="20"/>
      <c r="O50" s="6"/>
      <c r="P50" s="273"/>
      <c r="Q50" s="274"/>
      <c r="R50" s="7"/>
      <c r="S50" s="21"/>
      <c r="T50" s="274"/>
      <c r="U50" s="136"/>
      <c r="V50" s="135"/>
    </row>
    <row r="51" spans="1:22" s="94" customFormat="1" ht="15.75">
      <c r="A51" s="262" t="s">
        <v>159</v>
      </c>
      <c r="B51" s="33" t="s">
        <v>44</v>
      </c>
      <c r="C51" s="243"/>
      <c r="D51" s="238">
        <v>9</v>
      </c>
      <c r="E51" s="293"/>
      <c r="F51" s="239"/>
      <c r="G51" s="32">
        <v>3</v>
      </c>
      <c r="H51" s="233">
        <v>90</v>
      </c>
      <c r="I51" s="307">
        <v>6</v>
      </c>
      <c r="J51" s="243" t="s">
        <v>288</v>
      </c>
      <c r="K51" s="251"/>
      <c r="L51" s="243" t="s">
        <v>299</v>
      </c>
      <c r="M51" s="276">
        <f>H51-I51</f>
        <v>84</v>
      </c>
      <c r="N51" s="20"/>
      <c r="O51" s="6"/>
      <c r="P51" s="113" t="s">
        <v>100</v>
      </c>
      <c r="Q51" s="237"/>
      <c r="R51" s="7"/>
      <c r="S51" s="21"/>
      <c r="T51" s="274"/>
      <c r="U51" s="136"/>
      <c r="V51" s="135"/>
    </row>
    <row r="52" spans="1:22" s="94" customFormat="1" ht="15.75">
      <c r="A52" s="259" t="s">
        <v>160</v>
      </c>
      <c r="B52" s="230" t="s">
        <v>64</v>
      </c>
      <c r="C52" s="261"/>
      <c r="D52" s="261"/>
      <c r="E52" s="232"/>
      <c r="F52" s="134"/>
      <c r="G52" s="32">
        <f>G53+G54</f>
        <v>11</v>
      </c>
      <c r="H52" s="233">
        <f t="shared" si="1"/>
        <v>330</v>
      </c>
      <c r="I52" s="260"/>
      <c r="J52" s="261"/>
      <c r="K52" s="260"/>
      <c r="L52" s="261"/>
      <c r="M52" s="276"/>
      <c r="N52" s="20"/>
      <c r="O52" s="6"/>
      <c r="P52" s="113"/>
      <c r="Q52" s="237"/>
      <c r="R52" s="6"/>
      <c r="S52" s="113"/>
      <c r="T52" s="237"/>
      <c r="U52" s="74"/>
      <c r="V52" s="135"/>
    </row>
    <row r="53" spans="1:22" s="94" customFormat="1" ht="15.75">
      <c r="A53" s="262"/>
      <c r="B53" s="18" t="s">
        <v>43</v>
      </c>
      <c r="C53" s="243"/>
      <c r="D53" s="243"/>
      <c r="E53" s="114"/>
      <c r="F53" s="239"/>
      <c r="G53" s="240">
        <v>6</v>
      </c>
      <c r="H53" s="8">
        <f t="shared" si="1"/>
        <v>180</v>
      </c>
      <c r="I53" s="251"/>
      <c r="J53" s="243"/>
      <c r="K53" s="251"/>
      <c r="L53" s="243"/>
      <c r="M53" s="276"/>
      <c r="N53" s="20"/>
      <c r="O53" s="6"/>
      <c r="P53" s="113"/>
      <c r="Q53" s="237"/>
      <c r="R53" s="6"/>
      <c r="S53" s="113"/>
      <c r="T53" s="237"/>
      <c r="U53" s="74"/>
      <c r="V53" s="135"/>
    </row>
    <row r="54" spans="1:22" s="94" customFormat="1" ht="15.75">
      <c r="A54" s="262"/>
      <c r="B54" s="33" t="s">
        <v>44</v>
      </c>
      <c r="C54" s="243"/>
      <c r="D54" s="243"/>
      <c r="E54" s="114"/>
      <c r="F54" s="239"/>
      <c r="G54" s="739">
        <f>G55+G56</f>
        <v>5</v>
      </c>
      <c r="H54" s="233">
        <f t="shared" si="1"/>
        <v>150</v>
      </c>
      <c r="I54" s="243"/>
      <c r="J54" s="238"/>
      <c r="K54" s="251"/>
      <c r="L54" s="243"/>
      <c r="M54" s="276"/>
      <c r="N54" s="20"/>
      <c r="O54" s="6"/>
      <c r="P54" s="113"/>
      <c r="Q54" s="237"/>
      <c r="R54" s="6"/>
      <c r="S54" s="113"/>
      <c r="T54" s="237"/>
      <c r="U54" s="74"/>
      <c r="V54" s="135"/>
    </row>
    <row r="55" spans="1:22" s="94" customFormat="1" ht="15.75">
      <c r="A55" s="262" t="s">
        <v>161</v>
      </c>
      <c r="B55" s="33" t="s">
        <v>44</v>
      </c>
      <c r="C55" s="243"/>
      <c r="D55" s="744">
        <v>7</v>
      </c>
      <c r="E55" s="114"/>
      <c r="F55" s="239"/>
      <c r="G55" s="739">
        <v>2.5</v>
      </c>
      <c r="H55" s="233">
        <f t="shared" si="1"/>
        <v>75</v>
      </c>
      <c r="I55" s="251">
        <v>14</v>
      </c>
      <c r="J55" s="243" t="s">
        <v>289</v>
      </c>
      <c r="K55" s="251" t="s">
        <v>81</v>
      </c>
      <c r="L55" s="243"/>
      <c r="M55" s="276">
        <f>H55-I55</f>
        <v>61</v>
      </c>
      <c r="N55" s="20" t="s">
        <v>105</v>
      </c>
      <c r="O55" s="6"/>
      <c r="P55" s="113"/>
      <c r="Q55" s="237"/>
      <c r="R55" s="6"/>
      <c r="S55" s="113"/>
      <c r="T55" s="237"/>
      <c r="U55" s="74"/>
      <c r="V55" s="135"/>
    </row>
    <row r="56" spans="1:22" s="94" customFormat="1" ht="15.75">
      <c r="A56" s="262" t="s">
        <v>219</v>
      </c>
      <c r="B56" s="33" t="s">
        <v>44</v>
      </c>
      <c r="C56" s="238">
        <v>9</v>
      </c>
      <c r="D56" s="243"/>
      <c r="E56" s="114"/>
      <c r="F56" s="239"/>
      <c r="G56" s="739">
        <v>2.5</v>
      </c>
      <c r="H56" s="233">
        <f t="shared" si="1"/>
        <v>75</v>
      </c>
      <c r="I56" s="238">
        <v>14</v>
      </c>
      <c r="J56" s="243" t="s">
        <v>289</v>
      </c>
      <c r="K56" s="251" t="s">
        <v>81</v>
      </c>
      <c r="L56" s="243"/>
      <c r="M56" s="276">
        <f>H56-I56</f>
        <v>61</v>
      </c>
      <c r="N56" s="308"/>
      <c r="O56" s="6"/>
      <c r="P56" s="244" t="s">
        <v>105</v>
      </c>
      <c r="Q56" s="237"/>
      <c r="R56" s="6"/>
      <c r="S56" s="113"/>
      <c r="T56" s="237"/>
      <c r="U56" s="74"/>
      <c r="V56" s="135"/>
    </row>
    <row r="57" spans="1:22" s="94" customFormat="1" ht="15.75">
      <c r="A57" s="259" t="s">
        <v>162</v>
      </c>
      <c r="B57" s="230" t="s">
        <v>65</v>
      </c>
      <c r="C57" s="231"/>
      <c r="D57" s="261"/>
      <c r="E57" s="309"/>
      <c r="F57" s="134"/>
      <c r="G57" s="310">
        <f>G58+G59</f>
        <v>7</v>
      </c>
      <c r="H57" s="233">
        <f t="shared" si="1"/>
        <v>210</v>
      </c>
      <c r="I57" s="260"/>
      <c r="J57" s="261"/>
      <c r="K57" s="260"/>
      <c r="L57" s="261"/>
      <c r="M57" s="236"/>
      <c r="N57" s="229"/>
      <c r="O57" s="9"/>
      <c r="P57" s="113"/>
      <c r="Q57" s="237"/>
      <c r="R57" s="6"/>
      <c r="S57" s="113"/>
      <c r="T57" s="237"/>
      <c r="U57" s="74"/>
      <c r="V57" s="135"/>
    </row>
    <row r="58" spans="1:22" s="94" customFormat="1" ht="15.75">
      <c r="A58" s="262"/>
      <c r="B58" s="18" t="s">
        <v>43</v>
      </c>
      <c r="C58" s="238"/>
      <c r="D58" s="243"/>
      <c r="E58" s="114"/>
      <c r="F58" s="239"/>
      <c r="G58" s="240">
        <v>2</v>
      </c>
      <c r="H58" s="8">
        <f t="shared" si="1"/>
        <v>60</v>
      </c>
      <c r="I58" s="251"/>
      <c r="J58" s="243"/>
      <c r="K58" s="251"/>
      <c r="L58" s="243"/>
      <c r="M58" s="112"/>
      <c r="N58" s="20"/>
      <c r="O58" s="6"/>
      <c r="P58" s="113"/>
      <c r="Q58" s="237"/>
      <c r="R58" s="6"/>
      <c r="S58" s="113"/>
      <c r="T58" s="237"/>
      <c r="U58" s="74"/>
      <c r="V58" s="135"/>
    </row>
    <row r="59" spans="1:22" s="94" customFormat="1" ht="16.5" thickBot="1">
      <c r="A59" s="311" t="s">
        <v>220</v>
      </c>
      <c r="B59" s="137" t="s">
        <v>44</v>
      </c>
      <c r="C59" s="312">
        <v>7</v>
      </c>
      <c r="D59" s="313"/>
      <c r="E59" s="124"/>
      <c r="F59" s="314"/>
      <c r="G59" s="212">
        <v>5</v>
      </c>
      <c r="H59" s="315">
        <f t="shared" si="1"/>
        <v>150</v>
      </c>
      <c r="I59" s="312">
        <v>10</v>
      </c>
      <c r="J59" s="243" t="s">
        <v>289</v>
      </c>
      <c r="K59" s="251"/>
      <c r="L59" s="238" t="s">
        <v>299</v>
      </c>
      <c r="M59" s="61">
        <f>H59-I59</f>
        <v>140</v>
      </c>
      <c r="N59" s="29" t="s">
        <v>300</v>
      </c>
      <c r="O59" s="25"/>
      <c r="P59" s="103"/>
      <c r="Q59" s="316"/>
      <c r="R59" s="25"/>
      <c r="S59" s="103"/>
      <c r="T59" s="316"/>
      <c r="U59" s="73"/>
      <c r="V59" s="317"/>
    </row>
    <row r="60" spans="1:22" ht="16.5" customHeight="1" thickBot="1">
      <c r="A60" s="768" t="s">
        <v>130</v>
      </c>
      <c r="B60" s="769"/>
      <c r="C60" s="769"/>
      <c r="D60" s="769"/>
      <c r="E60" s="769"/>
      <c r="F60" s="770"/>
      <c r="G60" s="701">
        <f>G57+G52+G49+G46+G42+G39+G36+G31+G28+G25+G24</f>
        <v>71</v>
      </c>
      <c r="H60" s="702">
        <f>H57+H52+H49+H46+H42+H39+H36+H31+H28+H25+H24</f>
        <v>2130</v>
      </c>
      <c r="I60" s="702"/>
      <c r="J60" s="703"/>
      <c r="K60" s="704"/>
      <c r="L60" s="705"/>
      <c r="M60" s="706"/>
      <c r="N60" s="707"/>
      <c r="O60" s="708"/>
      <c r="P60" s="709"/>
      <c r="Q60" s="710"/>
      <c r="R60" s="708"/>
      <c r="S60" s="709"/>
      <c r="T60" s="710"/>
      <c r="U60" s="711"/>
      <c r="V60" s="712"/>
    </row>
    <row r="61" spans="1:22" ht="15.75" customHeight="1" thickBot="1">
      <c r="A61" s="768" t="s">
        <v>69</v>
      </c>
      <c r="B61" s="769"/>
      <c r="C61" s="769"/>
      <c r="D61" s="769"/>
      <c r="E61" s="769"/>
      <c r="F61" s="770"/>
      <c r="G61" s="318">
        <f>G58+G53+G50+G47+G44+G43+G40+G37+G32+G29+G26+G24</f>
        <v>39.5</v>
      </c>
      <c r="H61" s="319">
        <f>H58+H53+H50+H47+H44+H43+H40+H37+H32+H29+H26+H24</f>
        <v>1185</v>
      </c>
      <c r="I61" s="319"/>
      <c r="J61" s="320"/>
      <c r="K61" s="344"/>
      <c r="L61" s="345"/>
      <c r="M61" s="194"/>
      <c r="N61" s="321"/>
      <c r="O61" s="322"/>
      <c r="P61" s="323"/>
      <c r="Q61" s="324"/>
      <c r="R61" s="322"/>
      <c r="S61" s="323"/>
      <c r="T61" s="324"/>
      <c r="U61" s="325"/>
      <c r="V61" s="215"/>
    </row>
    <row r="62" spans="1:22" ht="16.5" customHeight="1" thickBot="1">
      <c r="A62" s="765" t="s">
        <v>142</v>
      </c>
      <c r="B62" s="766"/>
      <c r="C62" s="766"/>
      <c r="D62" s="766"/>
      <c r="E62" s="766"/>
      <c r="F62" s="767"/>
      <c r="G62" s="129">
        <f>G59+G54+G51+G48+G45+G41+G38+G33+G30+G27</f>
        <v>31.5</v>
      </c>
      <c r="H62" s="130">
        <f>H59+H54+H51+H48+H45+H41+H38+H33+H30+H27</f>
        <v>945</v>
      </c>
      <c r="I62" s="454">
        <f>SUM(I24:I59)</f>
        <v>110</v>
      </c>
      <c r="J62" s="337" t="s">
        <v>304</v>
      </c>
      <c r="K62" s="346" t="s">
        <v>212</v>
      </c>
      <c r="L62" s="346" t="s">
        <v>303</v>
      </c>
      <c r="M62" s="131">
        <f>SUM(M24:M59)</f>
        <v>835</v>
      </c>
      <c r="N62" s="329" t="s">
        <v>208</v>
      </c>
      <c r="O62" s="334"/>
      <c r="P62" s="327" t="s">
        <v>302</v>
      </c>
      <c r="Q62" s="326"/>
      <c r="R62" s="132"/>
      <c r="S62" s="327" t="s">
        <v>300</v>
      </c>
      <c r="T62" s="698">
        <v>12</v>
      </c>
      <c r="U62" s="133"/>
      <c r="V62" s="213"/>
    </row>
    <row r="63" spans="1:22" ht="22.5" customHeight="1">
      <c r="A63" s="761" t="s">
        <v>138</v>
      </c>
      <c r="B63" s="762"/>
      <c r="C63" s="762"/>
      <c r="D63" s="762"/>
      <c r="E63" s="762"/>
      <c r="F63" s="762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Q63" s="763"/>
      <c r="R63" s="763"/>
      <c r="S63" s="763"/>
      <c r="T63" s="763"/>
      <c r="U63" s="763"/>
      <c r="V63" s="764"/>
    </row>
    <row r="64" spans="1:22" s="512" customFormat="1" ht="15.75" customHeight="1" thickBot="1">
      <c r="A64" s="771" t="s">
        <v>188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3"/>
    </row>
    <row r="65" spans="1:22" s="512" customFormat="1" ht="15.75" customHeight="1" thickBot="1">
      <c r="A65" s="771" t="s">
        <v>189</v>
      </c>
      <c r="B65" s="772"/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3"/>
    </row>
    <row r="66" spans="1:22" s="94" customFormat="1" ht="31.5">
      <c r="A66" s="259" t="s">
        <v>135</v>
      </c>
      <c r="B66" s="210" t="s">
        <v>77</v>
      </c>
      <c r="C66" s="231"/>
      <c r="D66" s="261"/>
      <c r="E66" s="284"/>
      <c r="F66" s="134"/>
      <c r="G66" s="310">
        <f>G67+G68</f>
        <v>6.5</v>
      </c>
      <c r="H66" s="233">
        <f aca="true" t="shared" si="3" ref="H66:H71">G66*30</f>
        <v>195</v>
      </c>
      <c r="I66" s="269"/>
      <c r="J66" s="17"/>
      <c r="K66" s="17"/>
      <c r="L66" s="17"/>
      <c r="M66" s="272"/>
      <c r="N66" s="227"/>
      <c r="O66" s="23"/>
      <c r="P66" s="513"/>
      <c r="Q66" s="274"/>
      <c r="R66" s="6"/>
      <c r="S66" s="113"/>
      <c r="T66" s="274"/>
      <c r="U66" s="136"/>
      <c r="V66" s="135"/>
    </row>
    <row r="67" spans="1:22" s="94" customFormat="1" ht="15.75">
      <c r="A67" s="262"/>
      <c r="B67" s="18" t="s">
        <v>43</v>
      </c>
      <c r="C67" s="238"/>
      <c r="D67" s="243"/>
      <c r="E67" s="293"/>
      <c r="F67" s="293"/>
      <c r="G67" s="514">
        <v>3.5</v>
      </c>
      <c r="H67" s="8">
        <f t="shared" si="3"/>
        <v>105</v>
      </c>
      <c r="I67" s="269"/>
      <c r="J67" s="17"/>
      <c r="K67" s="17"/>
      <c r="L67" s="17"/>
      <c r="M67" s="272"/>
      <c r="N67" s="20"/>
      <c r="O67" s="74"/>
      <c r="P67" s="273"/>
      <c r="Q67" s="274"/>
      <c r="R67" s="6"/>
      <c r="S67" s="113"/>
      <c r="T67" s="274"/>
      <c r="U67" s="136"/>
      <c r="V67" s="135"/>
    </row>
    <row r="68" spans="1:22" s="94" customFormat="1" ht="15.75">
      <c r="A68" s="20" t="s">
        <v>221</v>
      </c>
      <c r="B68" s="137" t="s">
        <v>44</v>
      </c>
      <c r="C68" s="238">
        <v>12</v>
      </c>
      <c r="D68" s="243"/>
      <c r="E68" s="293"/>
      <c r="F68" s="293"/>
      <c r="G68" s="310">
        <v>3</v>
      </c>
      <c r="H68" s="233">
        <f t="shared" si="3"/>
        <v>90</v>
      </c>
      <c r="I68" s="269">
        <v>10</v>
      </c>
      <c r="J68" s="17" t="s">
        <v>289</v>
      </c>
      <c r="K68" s="17"/>
      <c r="L68" s="17" t="s">
        <v>299</v>
      </c>
      <c r="M68" s="272">
        <f>H68-I68</f>
        <v>80</v>
      </c>
      <c r="N68" s="20"/>
      <c r="O68" s="74"/>
      <c r="P68" s="273"/>
      <c r="Q68" s="274"/>
      <c r="R68" s="6"/>
      <c r="S68" s="113" t="s">
        <v>300</v>
      </c>
      <c r="T68" s="274"/>
      <c r="U68" s="136"/>
      <c r="V68" s="135"/>
    </row>
    <row r="69" spans="1:22" s="94" customFormat="1" ht="31.5">
      <c r="A69" s="259" t="s">
        <v>136</v>
      </c>
      <c r="B69" s="515" t="s">
        <v>70</v>
      </c>
      <c r="C69" s="231"/>
      <c r="D69" s="243"/>
      <c r="E69" s="280"/>
      <c r="F69" s="280"/>
      <c r="G69" s="32">
        <v>3</v>
      </c>
      <c r="H69" s="233">
        <f t="shared" si="3"/>
        <v>90</v>
      </c>
      <c r="I69" s="243"/>
      <c r="J69" s="17"/>
      <c r="K69" s="251"/>
      <c r="L69" s="251"/>
      <c r="M69" s="276"/>
      <c r="N69" s="20"/>
      <c r="O69" s="74"/>
      <c r="P69" s="273"/>
      <c r="Q69" s="237"/>
      <c r="R69" s="7"/>
      <c r="S69" s="21"/>
      <c r="T69" s="274"/>
      <c r="U69" s="136"/>
      <c r="V69" s="135"/>
    </row>
    <row r="70" spans="1:22" s="94" customFormat="1" ht="15.75">
      <c r="A70" s="262"/>
      <c r="B70" s="18" t="s">
        <v>43</v>
      </c>
      <c r="C70" s="238"/>
      <c r="D70" s="243"/>
      <c r="E70" s="293"/>
      <c r="F70" s="293"/>
      <c r="G70" s="514">
        <v>1</v>
      </c>
      <c r="H70" s="8">
        <f t="shared" si="3"/>
        <v>30</v>
      </c>
      <c r="I70" s="269"/>
      <c r="J70" s="17"/>
      <c r="K70" s="17"/>
      <c r="L70" s="17"/>
      <c r="M70" s="272"/>
      <c r="N70" s="20"/>
      <c r="O70" s="74"/>
      <c r="P70" s="273"/>
      <c r="Q70" s="274"/>
      <c r="R70" s="6"/>
      <c r="S70" s="113"/>
      <c r="T70" s="274"/>
      <c r="U70" s="136"/>
      <c r="V70" s="135"/>
    </row>
    <row r="71" spans="1:22" s="94" customFormat="1" ht="15.75">
      <c r="A71" s="20" t="s">
        <v>222</v>
      </c>
      <c r="B71" s="33" t="s">
        <v>44</v>
      </c>
      <c r="C71" s="238"/>
      <c r="D71" s="243" t="s">
        <v>34</v>
      </c>
      <c r="E71" s="293"/>
      <c r="F71" s="293"/>
      <c r="G71" s="310">
        <v>2</v>
      </c>
      <c r="H71" s="233">
        <f t="shared" si="3"/>
        <v>60</v>
      </c>
      <c r="I71" s="269">
        <f>J71+K71+L71</f>
        <v>4</v>
      </c>
      <c r="J71" s="207">
        <v>4</v>
      </c>
      <c r="K71" s="251"/>
      <c r="L71" s="251"/>
      <c r="M71" s="272">
        <f>H71-I71</f>
        <v>56</v>
      </c>
      <c r="N71" s="20"/>
      <c r="O71" s="74"/>
      <c r="P71" s="273"/>
      <c r="Q71" s="209">
        <v>4</v>
      </c>
      <c r="R71" s="6"/>
      <c r="S71" s="113"/>
      <c r="T71" s="274"/>
      <c r="U71" s="136"/>
      <c r="V71" s="135"/>
    </row>
    <row r="72" spans="1:22" s="94" customFormat="1" ht="36" customHeight="1">
      <c r="A72" s="259" t="s">
        <v>223</v>
      </c>
      <c r="B72" s="217" t="s">
        <v>58</v>
      </c>
      <c r="C72" s="516"/>
      <c r="D72" s="517"/>
      <c r="E72" s="144"/>
      <c r="F72" s="148"/>
      <c r="G72" s="34">
        <f>G73+G74</f>
        <v>7.5</v>
      </c>
      <c r="H72" s="150">
        <f>PRODUCT(G72,30)</f>
        <v>225</v>
      </c>
      <c r="I72" s="518"/>
      <c r="J72" s="518"/>
      <c r="K72" s="518"/>
      <c r="L72" s="518"/>
      <c r="M72" s="519"/>
      <c r="N72" s="216"/>
      <c r="O72" s="520"/>
      <c r="P72" s="521"/>
      <c r="Q72" s="522"/>
      <c r="R72" s="518"/>
      <c r="S72" s="521"/>
      <c r="T72" s="523"/>
      <c r="U72" s="518"/>
      <c r="V72" s="524"/>
    </row>
    <row r="73" spans="1:22" s="94" customFormat="1" ht="18.75" customHeight="1">
      <c r="A73" s="262"/>
      <c r="B73" s="18" t="s">
        <v>43</v>
      </c>
      <c r="C73" s="238"/>
      <c r="D73" s="243"/>
      <c r="E73" s="293"/>
      <c r="F73" s="239"/>
      <c r="G73" s="738">
        <v>4.5</v>
      </c>
      <c r="H73" s="5">
        <f>PRODUCT(G73,30)</f>
        <v>135</v>
      </c>
      <c r="I73" s="251"/>
      <c r="J73" s="243"/>
      <c r="K73" s="251"/>
      <c r="L73" s="17"/>
      <c r="M73" s="276"/>
      <c r="N73" s="20"/>
      <c r="O73" s="6"/>
      <c r="P73" s="21"/>
      <c r="Q73" s="525"/>
      <c r="R73" s="7"/>
      <c r="S73" s="21"/>
      <c r="T73" s="328"/>
      <c r="U73" s="7"/>
      <c r="V73" s="135"/>
    </row>
    <row r="74" spans="1:22" s="94" customFormat="1" ht="20.25" customHeight="1">
      <c r="A74" s="20" t="s">
        <v>224</v>
      </c>
      <c r="B74" s="33" t="s">
        <v>44</v>
      </c>
      <c r="C74" s="238">
        <v>9</v>
      </c>
      <c r="D74" s="243"/>
      <c r="E74" s="293"/>
      <c r="F74" s="239"/>
      <c r="G74" s="300">
        <v>3</v>
      </c>
      <c r="H74" s="12">
        <f>PRODUCT(G74,30)</f>
        <v>90</v>
      </c>
      <c r="I74" s="238">
        <v>10</v>
      </c>
      <c r="J74" s="17" t="s">
        <v>289</v>
      </c>
      <c r="K74" s="17"/>
      <c r="L74" s="17" t="s">
        <v>299</v>
      </c>
      <c r="M74" s="276">
        <f>H74-I74</f>
        <v>80</v>
      </c>
      <c r="N74" s="20"/>
      <c r="O74" s="74"/>
      <c r="P74" s="113" t="s">
        <v>300</v>
      </c>
      <c r="Q74" s="22"/>
      <c r="R74" s="7"/>
      <c r="S74" s="21"/>
      <c r="T74" s="328"/>
      <c r="U74" s="7"/>
      <c r="V74" s="135"/>
    </row>
    <row r="75" spans="1:22" s="94" customFormat="1" ht="15.75">
      <c r="A75" s="259" t="s">
        <v>225</v>
      </c>
      <c r="B75" s="211" t="s">
        <v>140</v>
      </c>
      <c r="C75" s="516"/>
      <c r="D75" s="517"/>
      <c r="E75" s="144"/>
      <c r="F75" s="148"/>
      <c r="G75" s="34">
        <f>G76+G77</f>
        <v>5</v>
      </c>
      <c r="H75" s="268">
        <f aca="true" t="shared" si="4" ref="H75:H83">G75*30</f>
        <v>150</v>
      </c>
      <c r="I75" s="528"/>
      <c r="J75" s="72"/>
      <c r="K75" s="72"/>
      <c r="L75" s="72"/>
      <c r="M75" s="519"/>
      <c r="N75" s="529"/>
      <c r="O75" s="75"/>
      <c r="P75" s="305"/>
      <c r="Q75" s="530"/>
      <c r="R75" s="531"/>
      <c r="S75" s="77"/>
      <c r="T75" s="532"/>
      <c r="U75" s="141"/>
      <c r="V75" s="524"/>
    </row>
    <row r="76" spans="1:22" s="94" customFormat="1" ht="15.75">
      <c r="A76" s="262"/>
      <c r="B76" s="18" t="s">
        <v>43</v>
      </c>
      <c r="C76" s="238"/>
      <c r="D76" s="243"/>
      <c r="E76" s="293"/>
      <c r="F76" s="293"/>
      <c r="G76" s="240">
        <v>2</v>
      </c>
      <c r="H76" s="8">
        <f t="shared" si="4"/>
        <v>60</v>
      </c>
      <c r="I76" s="251"/>
      <c r="J76" s="17"/>
      <c r="K76" s="17"/>
      <c r="L76" s="17"/>
      <c r="M76" s="276"/>
      <c r="N76" s="20"/>
      <c r="O76" s="74"/>
      <c r="P76" s="273"/>
      <c r="Q76" s="237"/>
      <c r="R76" s="7"/>
      <c r="S76" s="21"/>
      <c r="T76" s="274"/>
      <c r="U76" s="136"/>
      <c r="V76" s="135"/>
    </row>
    <row r="77" spans="1:22" s="94" customFormat="1" ht="15.75">
      <c r="A77" s="20" t="s">
        <v>226</v>
      </c>
      <c r="B77" s="33" t="s">
        <v>44</v>
      </c>
      <c r="C77" s="238"/>
      <c r="D77" s="238">
        <v>9</v>
      </c>
      <c r="E77" s="293"/>
      <c r="F77" s="293"/>
      <c r="G77" s="32">
        <v>3</v>
      </c>
      <c r="H77" s="233">
        <f t="shared" si="4"/>
        <v>90</v>
      </c>
      <c r="I77" s="238">
        <v>6</v>
      </c>
      <c r="J77" s="17" t="s">
        <v>288</v>
      </c>
      <c r="K77" s="17"/>
      <c r="L77" s="17" t="s">
        <v>299</v>
      </c>
      <c r="M77" s="276">
        <f>H77-I77</f>
        <v>84</v>
      </c>
      <c r="N77" s="20"/>
      <c r="O77" s="6"/>
      <c r="P77" s="113" t="s">
        <v>100</v>
      </c>
      <c r="Q77" s="237"/>
      <c r="R77" s="7"/>
      <c r="S77" s="21"/>
      <c r="T77" s="274"/>
      <c r="U77" s="136"/>
      <c r="V77" s="135"/>
    </row>
    <row r="78" spans="1:22" s="94" customFormat="1" ht="31.5">
      <c r="A78" s="259" t="s">
        <v>227</v>
      </c>
      <c r="B78" s="230" t="s">
        <v>50</v>
      </c>
      <c r="C78" s="261"/>
      <c r="D78" s="243"/>
      <c r="E78" s="284"/>
      <c r="F78" s="134"/>
      <c r="G78" s="32">
        <f>G79+G80</f>
        <v>4</v>
      </c>
      <c r="H78" s="233">
        <f t="shared" si="4"/>
        <v>120</v>
      </c>
      <c r="I78" s="528"/>
      <c r="J78" s="72"/>
      <c r="K78" s="72"/>
      <c r="L78" s="72"/>
      <c r="M78" s="519"/>
      <c r="N78" s="22"/>
      <c r="O78" s="237"/>
      <c r="P78" s="113"/>
      <c r="Q78" s="274"/>
      <c r="R78" s="7"/>
      <c r="S78" s="21"/>
      <c r="T78" s="274"/>
      <c r="U78" s="136"/>
      <c r="V78" s="135"/>
    </row>
    <row r="79" spans="1:22" s="94" customFormat="1" ht="15.75">
      <c r="A79" s="262"/>
      <c r="B79" s="18" t="s">
        <v>43</v>
      </c>
      <c r="C79" s="238"/>
      <c r="D79" s="243"/>
      <c r="E79" s="293"/>
      <c r="F79" s="293"/>
      <c r="G79" s="738">
        <v>2</v>
      </c>
      <c r="H79" s="8">
        <f t="shared" si="4"/>
        <v>60</v>
      </c>
      <c r="I79" s="251"/>
      <c r="J79" s="17"/>
      <c r="K79" s="17"/>
      <c r="L79" s="17"/>
      <c r="M79" s="276"/>
      <c r="N79" s="20"/>
      <c r="O79" s="533"/>
      <c r="P79" s="273"/>
      <c r="Q79" s="237"/>
      <c r="R79" s="7"/>
      <c r="S79" s="21"/>
      <c r="T79" s="274"/>
      <c r="U79" s="136"/>
      <c r="V79" s="135"/>
    </row>
    <row r="80" spans="1:22" s="94" customFormat="1" ht="16.5" thickBot="1">
      <c r="A80" s="20" t="s">
        <v>228</v>
      </c>
      <c r="B80" s="137" t="s">
        <v>44</v>
      </c>
      <c r="C80" s="534">
        <v>9</v>
      </c>
      <c r="D80" s="535"/>
      <c r="E80" s="536"/>
      <c r="F80" s="536"/>
      <c r="G80" s="32">
        <v>2</v>
      </c>
      <c r="H80" s="233">
        <f t="shared" si="4"/>
        <v>60</v>
      </c>
      <c r="I80" s="251">
        <v>10</v>
      </c>
      <c r="J80" s="17" t="s">
        <v>289</v>
      </c>
      <c r="K80" s="251"/>
      <c r="L80" s="17" t="s">
        <v>299</v>
      </c>
      <c r="M80" s="276">
        <f>H80-I80</f>
        <v>50</v>
      </c>
      <c r="N80" s="116"/>
      <c r="O80" s="537"/>
      <c r="P80" s="120" t="s">
        <v>300</v>
      </c>
      <c r="Q80" s="537"/>
      <c r="R80" s="11"/>
      <c r="S80" s="139"/>
      <c r="T80" s="274"/>
      <c r="U80" s="136"/>
      <c r="V80" s="135"/>
    </row>
    <row r="81" spans="1:22" ht="24" customHeight="1" thickBot="1">
      <c r="A81" s="811" t="s">
        <v>163</v>
      </c>
      <c r="B81" s="812"/>
      <c r="C81" s="812"/>
      <c r="D81" s="812"/>
      <c r="E81" s="812"/>
      <c r="F81" s="813"/>
      <c r="G81" s="318">
        <f>G78+G75+G72+G69+G66</f>
        <v>26</v>
      </c>
      <c r="H81" s="426">
        <f t="shared" si="4"/>
        <v>780</v>
      </c>
      <c r="I81" s="538"/>
      <c r="J81" s="218"/>
      <c r="K81" s="218"/>
      <c r="L81" s="218"/>
      <c r="M81" s="539"/>
      <c r="N81" s="329"/>
      <c r="O81" s="540"/>
      <c r="P81" s="427"/>
      <c r="Q81" s="329"/>
      <c r="R81" s="428"/>
      <c r="S81" s="429"/>
      <c r="T81" s="330"/>
      <c r="U81" s="331"/>
      <c r="V81" s="215"/>
    </row>
    <row r="82" spans="1:22" ht="16.5" thickBot="1">
      <c r="A82" s="768" t="s">
        <v>69</v>
      </c>
      <c r="B82" s="769"/>
      <c r="C82" s="769"/>
      <c r="D82" s="769"/>
      <c r="E82" s="769"/>
      <c r="F82" s="769"/>
      <c r="G82" s="318">
        <f>G79+G76+G73+G70+G67</f>
        <v>13</v>
      </c>
      <c r="H82" s="426">
        <f t="shared" si="4"/>
        <v>390</v>
      </c>
      <c r="I82" s="541"/>
      <c r="J82" s="538"/>
      <c r="K82" s="538"/>
      <c r="L82" s="538"/>
      <c r="M82" s="539"/>
      <c r="N82" s="321"/>
      <c r="O82" s="325"/>
      <c r="P82" s="542"/>
      <c r="Q82" s="329"/>
      <c r="R82" s="428"/>
      <c r="S82" s="430"/>
      <c r="T82" s="431"/>
      <c r="U82" s="331"/>
      <c r="V82" s="215"/>
    </row>
    <row r="83" spans="1:22" ht="16.5" thickBot="1">
      <c r="A83" s="768" t="s">
        <v>164</v>
      </c>
      <c r="B83" s="769"/>
      <c r="C83" s="769"/>
      <c r="D83" s="769"/>
      <c r="E83" s="769"/>
      <c r="F83" s="769"/>
      <c r="G83" s="318">
        <f>G80+G77+G74+G71+G68</f>
        <v>13</v>
      </c>
      <c r="H83" s="426">
        <f t="shared" si="4"/>
        <v>390</v>
      </c>
      <c r="I83" s="538">
        <f>SUM(I66:I80)</f>
        <v>40</v>
      </c>
      <c r="J83" s="538" t="s">
        <v>306</v>
      </c>
      <c r="K83" s="538"/>
      <c r="L83" s="538" t="s">
        <v>307</v>
      </c>
      <c r="M83" s="538">
        <f>SUM(M66:M80)</f>
        <v>350</v>
      </c>
      <c r="N83" s="329"/>
      <c r="O83" s="643"/>
      <c r="P83" s="427" t="s">
        <v>305</v>
      </c>
      <c r="Q83" s="329" t="s">
        <v>63</v>
      </c>
      <c r="R83" s="433"/>
      <c r="S83" s="543" t="s">
        <v>300</v>
      </c>
      <c r="T83" s="330"/>
      <c r="U83" s="331"/>
      <c r="V83" s="215"/>
    </row>
    <row r="84" spans="1:22" ht="16.5" thickBot="1">
      <c r="A84" s="407"/>
      <c r="B84" s="432"/>
      <c r="C84" s="432"/>
      <c r="D84" s="432"/>
      <c r="E84" s="432"/>
      <c r="F84" s="432"/>
      <c r="G84" s="412"/>
      <c r="H84" s="544"/>
      <c r="I84" s="545"/>
      <c r="J84" s="546"/>
      <c r="K84" s="546"/>
      <c r="L84" s="546"/>
      <c r="M84" s="545"/>
      <c r="N84" s="423"/>
      <c r="O84" s="423"/>
      <c r="P84" s="675"/>
      <c r="Q84" s="423"/>
      <c r="R84" s="676"/>
      <c r="S84" s="423"/>
      <c r="T84" s="654"/>
      <c r="U84" s="654"/>
      <c r="V84" s="677"/>
    </row>
    <row r="85" spans="1:23" ht="19.5" customHeight="1" thickBot="1">
      <c r="A85" s="840" t="s">
        <v>256</v>
      </c>
      <c r="B85" s="883"/>
      <c r="C85" s="883"/>
      <c r="D85" s="883"/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4"/>
      <c r="V85" s="885"/>
      <c r="W85" s="548"/>
    </row>
    <row r="86" spans="1:22" ht="47.25">
      <c r="A86" s="664"/>
      <c r="B86" s="665" t="s">
        <v>257</v>
      </c>
      <c r="C86" s="664"/>
      <c r="D86" s="664"/>
      <c r="E86" s="664"/>
      <c r="F86" s="666"/>
      <c r="G86" s="667">
        <v>9</v>
      </c>
      <c r="H86" s="150">
        <f>G86*30</f>
        <v>270</v>
      </c>
      <c r="I86" s="668"/>
      <c r="J86" s="517"/>
      <c r="K86" s="517"/>
      <c r="L86" s="517"/>
      <c r="M86" s="669"/>
      <c r="N86" s="670"/>
      <c r="O86" s="72"/>
      <c r="P86" s="671"/>
      <c r="Q86" s="670"/>
      <c r="R86" s="672"/>
      <c r="S86" s="673"/>
      <c r="T86" s="674"/>
      <c r="U86" s="638"/>
      <c r="V86" s="524"/>
    </row>
    <row r="87" spans="1:22" ht="15.75">
      <c r="A87" s="449"/>
      <c r="B87" s="450" t="s">
        <v>43</v>
      </c>
      <c r="C87" s="449"/>
      <c r="D87" s="449"/>
      <c r="E87" s="449"/>
      <c r="F87" s="478"/>
      <c r="G87" s="474">
        <v>3</v>
      </c>
      <c r="H87" s="5">
        <f aca="true" t="shared" si="5" ref="H87:H92">G87*30</f>
        <v>90</v>
      </c>
      <c r="I87" s="447"/>
      <c r="J87" s="261"/>
      <c r="K87" s="261"/>
      <c r="L87" s="261"/>
      <c r="M87" s="460"/>
      <c r="N87" s="457"/>
      <c r="O87" s="258"/>
      <c r="P87" s="463"/>
      <c r="Q87" s="457"/>
      <c r="R87" s="332"/>
      <c r="S87" s="465"/>
      <c r="T87" s="464"/>
      <c r="U87" s="277"/>
      <c r="V87" s="135"/>
    </row>
    <row r="88" spans="1:22" ht="15.75">
      <c r="A88" s="449"/>
      <c r="B88" s="258" t="s">
        <v>44</v>
      </c>
      <c r="C88" s="450"/>
      <c r="D88" s="719"/>
      <c r="E88" s="449"/>
      <c r="F88" s="478"/>
      <c r="G88" s="300">
        <v>3</v>
      </c>
      <c r="H88" s="12">
        <f t="shared" si="5"/>
        <v>90</v>
      </c>
      <c r="I88" s="447">
        <v>16</v>
      </c>
      <c r="J88" s="261" t="s">
        <v>289</v>
      </c>
      <c r="K88" s="231"/>
      <c r="L88" s="261" t="s">
        <v>290</v>
      </c>
      <c r="M88" s="460">
        <f>H88-I88</f>
        <v>74</v>
      </c>
      <c r="N88" s="457"/>
      <c r="O88" s="258"/>
      <c r="P88" s="463"/>
      <c r="Q88" s="457" t="s">
        <v>300</v>
      </c>
      <c r="R88" s="332"/>
      <c r="S88" s="465"/>
      <c r="T88" s="464"/>
      <c r="U88" s="277"/>
      <c r="V88" s="135"/>
    </row>
    <row r="89" spans="1:22" ht="15.75">
      <c r="A89" s="449"/>
      <c r="B89" s="258" t="s">
        <v>44</v>
      </c>
      <c r="C89" s="719">
        <v>12</v>
      </c>
      <c r="D89" s="450"/>
      <c r="E89" s="449"/>
      <c r="F89" s="478"/>
      <c r="G89" s="300">
        <v>3</v>
      </c>
      <c r="H89" s="12">
        <f t="shared" si="5"/>
        <v>90</v>
      </c>
      <c r="I89" s="447">
        <v>10</v>
      </c>
      <c r="J89" s="231" t="s">
        <v>289</v>
      </c>
      <c r="K89" s="231"/>
      <c r="L89" s="261" t="s">
        <v>299</v>
      </c>
      <c r="M89" s="460">
        <f>H89-I89</f>
        <v>80</v>
      </c>
      <c r="N89" s="457"/>
      <c r="O89" s="258"/>
      <c r="P89" s="463"/>
      <c r="Q89" s="457"/>
      <c r="R89" s="332"/>
      <c r="S89" s="457" t="s">
        <v>300</v>
      </c>
      <c r="T89" s="464"/>
      <c r="U89" s="277"/>
      <c r="V89" s="135"/>
    </row>
    <row r="90" spans="1:22" ht="15.75">
      <c r="A90" s="449"/>
      <c r="B90" s="282" t="s">
        <v>258</v>
      </c>
      <c r="C90" s="449"/>
      <c r="D90" s="449"/>
      <c r="E90" s="449"/>
      <c r="F90" s="478"/>
      <c r="G90" s="474">
        <v>3.5</v>
      </c>
      <c r="H90" s="5">
        <f t="shared" si="5"/>
        <v>105</v>
      </c>
      <c r="I90" s="447"/>
      <c r="J90" s="261"/>
      <c r="K90" s="261"/>
      <c r="L90" s="261"/>
      <c r="M90" s="460"/>
      <c r="N90" s="457"/>
      <c r="O90" s="258"/>
      <c r="P90" s="463"/>
      <c r="Q90" s="457"/>
      <c r="R90" s="332"/>
      <c r="S90" s="465"/>
      <c r="T90" s="464"/>
      <c r="U90" s="277"/>
      <c r="V90" s="135"/>
    </row>
    <row r="91" spans="1:22" ht="15.75">
      <c r="A91" s="449"/>
      <c r="B91" s="450" t="s">
        <v>43</v>
      </c>
      <c r="C91" s="449"/>
      <c r="D91" s="449"/>
      <c r="E91" s="449"/>
      <c r="F91" s="478"/>
      <c r="G91" s="474">
        <v>1.5</v>
      </c>
      <c r="H91" s="5">
        <f t="shared" si="5"/>
        <v>45</v>
      </c>
      <c r="I91" s="447"/>
      <c r="J91" s="261"/>
      <c r="K91" s="261"/>
      <c r="L91" s="261"/>
      <c r="M91" s="460"/>
      <c r="N91" s="457"/>
      <c r="O91" s="258"/>
      <c r="P91" s="463"/>
      <c r="Q91" s="457"/>
      <c r="R91" s="332"/>
      <c r="S91" s="465"/>
      <c r="T91" s="464"/>
      <c r="U91" s="277"/>
      <c r="V91" s="135"/>
    </row>
    <row r="92" spans="1:22" ht="16.5" thickBot="1">
      <c r="A92" s="407"/>
      <c r="B92" s="448" t="s">
        <v>44</v>
      </c>
      <c r="C92" s="720">
        <v>9</v>
      </c>
      <c r="D92" s="472"/>
      <c r="E92" s="473"/>
      <c r="F92" s="479"/>
      <c r="G92" s="412">
        <v>2</v>
      </c>
      <c r="H92" s="446">
        <f t="shared" si="5"/>
        <v>60</v>
      </c>
      <c r="I92" s="451">
        <v>4</v>
      </c>
      <c r="J92" s="721">
        <v>4</v>
      </c>
      <c r="K92" s="452"/>
      <c r="L92" s="721"/>
      <c r="M92" s="461">
        <f>H92-I92</f>
        <v>56</v>
      </c>
      <c r="N92" s="458"/>
      <c r="O92" s="453"/>
      <c r="P92" s="723">
        <v>4</v>
      </c>
      <c r="Q92" s="458"/>
      <c r="R92" s="466"/>
      <c r="S92" s="467"/>
      <c r="T92" s="468"/>
      <c r="U92" s="341"/>
      <c r="V92" s="317"/>
    </row>
    <row r="93" spans="1:22" ht="24" customHeight="1" thickBot="1">
      <c r="A93" s="811" t="s">
        <v>163</v>
      </c>
      <c r="B93" s="812"/>
      <c r="C93" s="812"/>
      <c r="D93" s="812"/>
      <c r="E93" s="812"/>
      <c r="F93" s="813"/>
      <c r="G93" s="318">
        <f>G86+G90</f>
        <v>12.5</v>
      </c>
      <c r="H93" s="471">
        <f>H86+H90</f>
        <v>375</v>
      </c>
      <c r="I93" s="454"/>
      <c r="J93" s="455"/>
      <c r="K93" s="722"/>
      <c r="L93" s="722"/>
      <c r="M93" s="462"/>
      <c r="N93" s="435"/>
      <c r="O93" s="30"/>
      <c r="P93" s="714"/>
      <c r="Q93" s="429"/>
      <c r="R93" s="428"/>
      <c r="S93" s="470"/>
      <c r="T93" s="431"/>
      <c r="U93" s="331"/>
      <c r="V93" s="215"/>
    </row>
    <row r="94" spans="1:22" ht="16.5" thickBot="1">
      <c r="A94" s="768" t="s">
        <v>69</v>
      </c>
      <c r="B94" s="769"/>
      <c r="C94" s="769"/>
      <c r="D94" s="769"/>
      <c r="E94" s="769"/>
      <c r="F94" s="769"/>
      <c r="G94" s="318">
        <f>G87+G91</f>
        <v>4.5</v>
      </c>
      <c r="H94" s="471">
        <f>H87+H91</f>
        <v>135</v>
      </c>
      <c r="I94" s="456"/>
      <c r="J94" s="454"/>
      <c r="K94" s="454"/>
      <c r="L94" s="454"/>
      <c r="M94" s="462"/>
      <c r="N94" s="459"/>
      <c r="O94" s="126"/>
      <c r="P94" s="469"/>
      <c r="Q94" s="329"/>
      <c r="R94" s="428"/>
      <c r="S94" s="430"/>
      <c r="T94" s="431"/>
      <c r="U94" s="331"/>
      <c r="V94" s="215"/>
    </row>
    <row r="95" spans="1:22" ht="16.5" thickBot="1">
      <c r="A95" s="861" t="s">
        <v>164</v>
      </c>
      <c r="B95" s="862"/>
      <c r="C95" s="862"/>
      <c r="D95" s="862"/>
      <c r="E95" s="862"/>
      <c r="F95" s="862"/>
      <c r="G95" s="129">
        <f>G88+G89+G92</f>
        <v>8</v>
      </c>
      <c r="H95" s="412">
        <f>H88+H89+H92</f>
        <v>240</v>
      </c>
      <c r="I95" s="475">
        <f>SUM(I86:I92)</f>
        <v>30</v>
      </c>
      <c r="J95" s="337" t="s">
        <v>301</v>
      </c>
      <c r="K95" s="337"/>
      <c r="L95" s="337" t="s">
        <v>308</v>
      </c>
      <c r="M95" s="476">
        <v>210</v>
      </c>
      <c r="N95" s="429"/>
      <c r="O95" s="346"/>
      <c r="P95" s="724">
        <v>4</v>
      </c>
      <c r="Q95" s="429" t="s">
        <v>300</v>
      </c>
      <c r="R95" s="433"/>
      <c r="S95" s="457" t="s">
        <v>300</v>
      </c>
      <c r="T95" s="431"/>
      <c r="U95" s="331"/>
      <c r="V95" s="215"/>
    </row>
    <row r="96" spans="1:22" ht="22.5" customHeight="1" thickBot="1">
      <c r="A96" s="826" t="s">
        <v>190</v>
      </c>
      <c r="B96" s="827"/>
      <c r="C96" s="827"/>
      <c r="D96" s="827"/>
      <c r="E96" s="827"/>
      <c r="F96" s="827"/>
      <c r="G96" s="827"/>
      <c r="H96" s="827"/>
      <c r="I96" s="851"/>
      <c r="J96" s="851"/>
      <c r="K96" s="851"/>
      <c r="L96" s="851"/>
      <c r="M96" s="851"/>
      <c r="N96" s="851"/>
      <c r="O96" s="851"/>
      <c r="P96" s="851"/>
      <c r="Q96" s="851"/>
      <c r="R96" s="851"/>
      <c r="S96" s="851"/>
      <c r="T96" s="851"/>
      <c r="U96" s="851"/>
      <c r="V96" s="852"/>
    </row>
    <row r="97" spans="1:22" ht="15.75" customHeight="1" thickBot="1">
      <c r="A97" s="826" t="s">
        <v>191</v>
      </c>
      <c r="B97" s="827"/>
      <c r="C97" s="827"/>
      <c r="D97" s="827"/>
      <c r="E97" s="827"/>
      <c r="F97" s="827"/>
      <c r="G97" s="827"/>
      <c r="H97" s="827"/>
      <c r="I97" s="827"/>
      <c r="J97" s="827"/>
      <c r="K97" s="827"/>
      <c r="L97" s="827"/>
      <c r="M97" s="827"/>
      <c r="N97" s="827"/>
      <c r="O97" s="827"/>
      <c r="P97" s="827"/>
      <c r="Q97" s="827"/>
      <c r="R97" s="827"/>
      <c r="S97" s="827"/>
      <c r="T97" s="827"/>
      <c r="U97" s="827"/>
      <c r="V97" s="829"/>
    </row>
    <row r="98" spans="1:22" s="94" customFormat="1" ht="15.75">
      <c r="A98" s="229" t="s">
        <v>166</v>
      </c>
      <c r="B98" s="210" t="s">
        <v>165</v>
      </c>
      <c r="C98" s="231"/>
      <c r="D98" s="261"/>
      <c r="E98" s="549"/>
      <c r="F98" s="549"/>
      <c r="G98" s="739">
        <f>G99+G100</f>
        <v>7</v>
      </c>
      <c r="H98" s="260">
        <f aca="true" t="shared" si="6" ref="H98:H129">G98*30</f>
        <v>210</v>
      </c>
      <c r="I98" s="447"/>
      <c r="J98" s="261"/>
      <c r="K98" s="260"/>
      <c r="L98" s="258"/>
      <c r="M98" s="285"/>
      <c r="N98" s="64"/>
      <c r="O98" s="550"/>
      <c r="P98" s="551"/>
      <c r="Q98" s="552"/>
      <c r="R98" s="553"/>
      <c r="S98" s="554"/>
      <c r="T98" s="78"/>
      <c r="U98" s="65"/>
      <c r="V98" s="440"/>
    </row>
    <row r="99" spans="1:22" s="94" customFormat="1" ht="15.75">
      <c r="A99" s="262"/>
      <c r="B99" s="18" t="s">
        <v>43</v>
      </c>
      <c r="C99" s="238"/>
      <c r="D99" s="243"/>
      <c r="E99" s="527"/>
      <c r="F99" s="239"/>
      <c r="G99" s="240">
        <v>4.5</v>
      </c>
      <c r="H99" s="251">
        <f t="shared" si="6"/>
        <v>135</v>
      </c>
      <c r="I99" s="248"/>
      <c r="J99" s="17"/>
      <c r="K99" s="251"/>
      <c r="L99" s="17"/>
      <c r="M99" s="276"/>
      <c r="N99" s="20"/>
      <c r="O99" s="74"/>
      <c r="P99" s="21"/>
      <c r="Q99" s="22"/>
      <c r="R99" s="6"/>
      <c r="S99" s="113"/>
      <c r="T99" s="22"/>
      <c r="U99" s="555"/>
      <c r="V99" s="135"/>
    </row>
    <row r="100" spans="1:22" s="94" customFormat="1" ht="15.75">
      <c r="A100" s="20" t="s">
        <v>195</v>
      </c>
      <c r="B100" s="33" t="s">
        <v>44</v>
      </c>
      <c r="C100" s="238">
        <v>10</v>
      </c>
      <c r="D100" s="243"/>
      <c r="E100" s="527"/>
      <c r="F100" s="527"/>
      <c r="G100" s="300">
        <v>2.5</v>
      </c>
      <c r="H100" s="260">
        <f t="shared" si="6"/>
        <v>75</v>
      </c>
      <c r="I100" s="248">
        <v>12</v>
      </c>
      <c r="J100" s="207">
        <v>8</v>
      </c>
      <c r="K100" s="251"/>
      <c r="L100" s="17" t="s">
        <v>39</v>
      </c>
      <c r="M100" s="276">
        <f>H100-I100</f>
        <v>63</v>
      </c>
      <c r="N100" s="20"/>
      <c r="O100" s="74"/>
      <c r="P100" s="21"/>
      <c r="Q100" s="22" t="s">
        <v>300</v>
      </c>
      <c r="R100" s="6"/>
      <c r="S100" s="113"/>
      <c r="T100" s="22"/>
      <c r="U100" s="555"/>
      <c r="V100" s="135"/>
    </row>
    <row r="101" spans="1:22" s="94" customFormat="1" ht="30" customHeight="1">
      <c r="A101" s="259" t="s">
        <v>167</v>
      </c>
      <c r="B101" s="210" t="s">
        <v>168</v>
      </c>
      <c r="C101" s="231"/>
      <c r="D101" s="243"/>
      <c r="E101" s="526"/>
      <c r="F101" s="239"/>
      <c r="G101" s="32">
        <f>G102+G103</f>
        <v>2.5</v>
      </c>
      <c r="H101" s="260">
        <f t="shared" si="6"/>
        <v>75</v>
      </c>
      <c r="I101" s="269"/>
      <c r="J101" s="270"/>
      <c r="K101" s="270"/>
      <c r="L101" s="72"/>
      <c r="M101" s="276"/>
      <c r="N101" s="216"/>
      <c r="O101" s="556"/>
      <c r="P101" s="521"/>
      <c r="Q101" s="557"/>
      <c r="R101" s="518"/>
      <c r="S101" s="521"/>
      <c r="T101" s="522"/>
      <c r="U101" s="9"/>
      <c r="V101" s="135"/>
    </row>
    <row r="102" spans="1:22" s="94" customFormat="1" ht="21.75" customHeight="1">
      <c r="A102" s="262"/>
      <c r="B102" s="18" t="s">
        <v>43</v>
      </c>
      <c r="C102" s="238"/>
      <c r="D102" s="243"/>
      <c r="E102" s="527"/>
      <c r="F102" s="239"/>
      <c r="G102" s="240">
        <v>1</v>
      </c>
      <c r="H102" s="251">
        <f t="shared" si="6"/>
        <v>30</v>
      </c>
      <c r="I102" s="248"/>
      <c r="J102" s="17"/>
      <c r="K102" s="17"/>
      <c r="L102" s="17"/>
      <c r="M102" s="276"/>
      <c r="N102" s="20"/>
      <c r="O102" s="74"/>
      <c r="P102" s="21"/>
      <c r="Q102" s="22"/>
      <c r="R102" s="6"/>
      <c r="S102" s="113"/>
      <c r="T102" s="22"/>
      <c r="U102" s="6"/>
      <c r="V102" s="135"/>
    </row>
    <row r="103" spans="1:22" s="94" customFormat="1" ht="24" customHeight="1">
      <c r="A103" s="262" t="s">
        <v>169</v>
      </c>
      <c r="B103" s="33" t="s">
        <v>44</v>
      </c>
      <c r="C103" s="238"/>
      <c r="D103" s="243" t="s">
        <v>34</v>
      </c>
      <c r="E103" s="527"/>
      <c r="F103" s="527"/>
      <c r="G103" s="32">
        <v>1.5</v>
      </c>
      <c r="H103" s="260">
        <f t="shared" si="6"/>
        <v>45</v>
      </c>
      <c r="I103" s="269">
        <v>4</v>
      </c>
      <c r="J103" s="725">
        <v>4</v>
      </c>
      <c r="K103" s="270"/>
      <c r="L103" s="17"/>
      <c r="M103" s="558">
        <f>H103-I103</f>
        <v>41</v>
      </c>
      <c r="N103" s="216"/>
      <c r="O103" s="556"/>
      <c r="P103" s="521"/>
      <c r="Q103" s="101" t="s">
        <v>63</v>
      </c>
      <c r="R103" s="559"/>
      <c r="S103" s="560"/>
      <c r="T103" s="101"/>
      <c r="U103" s="9"/>
      <c r="V103" s="135"/>
    </row>
    <row r="104" spans="1:22" s="94" customFormat="1" ht="32.25" customHeight="1">
      <c r="A104" s="259" t="s">
        <v>229</v>
      </c>
      <c r="B104" s="33" t="s">
        <v>73</v>
      </c>
      <c r="C104" s="238"/>
      <c r="D104" s="243"/>
      <c r="E104" s="527"/>
      <c r="F104" s="527"/>
      <c r="G104" s="32">
        <f>G105+G106</f>
        <v>10</v>
      </c>
      <c r="H104" s="260">
        <f t="shared" si="6"/>
        <v>300</v>
      </c>
      <c r="I104" s="248"/>
      <c r="J104" s="17"/>
      <c r="K104" s="17"/>
      <c r="L104" s="17"/>
      <c r="M104" s="276"/>
      <c r="N104" s="20"/>
      <c r="O104" s="74"/>
      <c r="P104" s="21"/>
      <c r="Q104" s="22"/>
      <c r="R104" s="6"/>
      <c r="S104" s="113"/>
      <c r="T104" s="561"/>
      <c r="U104" s="555"/>
      <c r="V104" s="135"/>
    </row>
    <row r="105" spans="1:22" s="94" customFormat="1" ht="21.75" customHeight="1">
      <c r="A105" s="262"/>
      <c r="B105" s="18" t="s">
        <v>43</v>
      </c>
      <c r="C105" s="238"/>
      <c r="D105" s="243"/>
      <c r="E105" s="527"/>
      <c r="F105" s="239"/>
      <c r="G105" s="240">
        <v>4</v>
      </c>
      <c r="H105" s="251">
        <f t="shared" si="6"/>
        <v>120</v>
      </c>
      <c r="I105" s="248"/>
      <c r="J105" s="17"/>
      <c r="K105" s="17"/>
      <c r="L105" s="17"/>
      <c r="M105" s="276"/>
      <c r="N105" s="20"/>
      <c r="O105" s="74"/>
      <c r="P105" s="21"/>
      <c r="Q105" s="22"/>
      <c r="R105" s="6"/>
      <c r="S105" s="113"/>
      <c r="T105" s="22"/>
      <c r="U105" s="6"/>
      <c r="V105" s="135"/>
    </row>
    <row r="106" spans="1:22" s="94" customFormat="1" ht="24" customHeight="1">
      <c r="A106" s="262" t="s">
        <v>169</v>
      </c>
      <c r="B106" s="33" t="s">
        <v>44</v>
      </c>
      <c r="C106" s="238">
        <v>13</v>
      </c>
      <c r="D106" s="243"/>
      <c r="E106" s="527"/>
      <c r="F106" s="527"/>
      <c r="G106" s="739">
        <v>6</v>
      </c>
      <c r="H106" s="260">
        <f t="shared" si="6"/>
        <v>180</v>
      </c>
      <c r="I106" s="249">
        <v>12</v>
      </c>
      <c r="J106" s="207">
        <v>8</v>
      </c>
      <c r="K106" s="17" t="s">
        <v>39</v>
      </c>
      <c r="L106" s="17"/>
      <c r="M106" s="558">
        <f>H106-I106</f>
        <v>168</v>
      </c>
      <c r="N106" s="216"/>
      <c r="O106" s="556"/>
      <c r="P106" s="521"/>
      <c r="Q106" s="562"/>
      <c r="R106" s="559"/>
      <c r="S106" s="560"/>
      <c r="T106" s="101" t="s">
        <v>38</v>
      </c>
      <c r="U106" s="9"/>
      <c r="V106" s="135"/>
    </row>
    <row r="107" spans="1:22" s="94" customFormat="1" ht="31.5">
      <c r="A107" s="229" t="s">
        <v>230</v>
      </c>
      <c r="B107" s="33" t="s">
        <v>170</v>
      </c>
      <c r="C107" s="238">
        <v>10</v>
      </c>
      <c r="D107" s="243"/>
      <c r="E107" s="526"/>
      <c r="F107" s="526"/>
      <c r="G107" s="32">
        <v>3</v>
      </c>
      <c r="H107" s="260">
        <f t="shared" si="6"/>
        <v>90</v>
      </c>
      <c r="I107" s="248">
        <v>4</v>
      </c>
      <c r="J107" s="207">
        <v>4</v>
      </c>
      <c r="K107" s="17"/>
      <c r="L107" s="17"/>
      <c r="M107" s="276">
        <f>H107-I107</f>
        <v>86</v>
      </c>
      <c r="N107" s="20"/>
      <c r="O107" s="6"/>
      <c r="P107" s="21"/>
      <c r="Q107" s="138">
        <v>4</v>
      </c>
      <c r="R107" s="7"/>
      <c r="S107" s="21"/>
      <c r="T107" s="564"/>
      <c r="U107" s="6"/>
      <c r="V107" s="135"/>
    </row>
    <row r="108" spans="1:22" s="94" customFormat="1" ht="31.5">
      <c r="A108" s="259" t="s">
        <v>231</v>
      </c>
      <c r="B108" s="33" t="s">
        <v>76</v>
      </c>
      <c r="C108" s="238"/>
      <c r="D108" s="243"/>
      <c r="E108" s="527"/>
      <c r="F108" s="239"/>
      <c r="G108" s="32">
        <f>G109+G110</f>
        <v>4</v>
      </c>
      <c r="H108" s="260">
        <f t="shared" si="6"/>
        <v>120</v>
      </c>
      <c r="I108" s="248"/>
      <c r="J108" s="17"/>
      <c r="K108" s="17"/>
      <c r="L108" s="17"/>
      <c r="M108" s="276"/>
      <c r="N108" s="525"/>
      <c r="O108" s="6"/>
      <c r="P108" s="21"/>
      <c r="Q108" s="22"/>
      <c r="R108" s="6"/>
      <c r="S108" s="113"/>
      <c r="T108" s="22"/>
      <c r="U108" s="6"/>
      <c r="V108" s="135"/>
    </row>
    <row r="109" spans="1:22" s="94" customFormat="1" ht="15.75">
      <c r="A109" s="20" t="s">
        <v>238</v>
      </c>
      <c r="B109" s="33" t="s">
        <v>84</v>
      </c>
      <c r="C109" s="238">
        <v>9</v>
      </c>
      <c r="D109" s="243"/>
      <c r="E109" s="527"/>
      <c r="F109" s="527"/>
      <c r="G109" s="739">
        <v>3</v>
      </c>
      <c r="H109" s="260">
        <f t="shared" si="6"/>
        <v>90</v>
      </c>
      <c r="I109" s="249">
        <v>12</v>
      </c>
      <c r="J109" s="207">
        <v>8</v>
      </c>
      <c r="K109" s="17" t="s">
        <v>39</v>
      </c>
      <c r="L109" s="17"/>
      <c r="M109" s="36">
        <f>H109-I109</f>
        <v>78</v>
      </c>
      <c r="N109" s="525"/>
      <c r="O109" s="6"/>
      <c r="P109" s="113" t="s">
        <v>38</v>
      </c>
      <c r="Q109" s="22"/>
      <c r="R109" s="6"/>
      <c r="S109" s="113"/>
      <c r="T109" s="22"/>
      <c r="U109" s="6"/>
      <c r="V109" s="135"/>
    </row>
    <row r="110" spans="1:22" s="94" customFormat="1" ht="31.5">
      <c r="A110" s="20" t="s">
        <v>239</v>
      </c>
      <c r="B110" s="283" t="s">
        <v>101</v>
      </c>
      <c r="C110" s="238"/>
      <c r="D110" s="243"/>
      <c r="E110" s="527"/>
      <c r="F110" s="526">
        <v>10</v>
      </c>
      <c r="G110" s="32">
        <v>1</v>
      </c>
      <c r="H110" s="260">
        <f t="shared" si="6"/>
        <v>30</v>
      </c>
      <c r="I110" s="249">
        <v>4</v>
      </c>
      <c r="J110" s="17"/>
      <c r="K110" s="17"/>
      <c r="L110" s="17" t="s">
        <v>288</v>
      </c>
      <c r="M110" s="36">
        <f>H110-I110</f>
        <v>26</v>
      </c>
      <c r="N110" s="525"/>
      <c r="O110" s="74"/>
      <c r="P110" s="21"/>
      <c r="Q110" s="20" t="s">
        <v>288</v>
      </c>
      <c r="R110" s="6"/>
      <c r="S110" s="113"/>
      <c r="T110" s="22"/>
      <c r="U110" s="6"/>
      <c r="V110" s="135"/>
    </row>
    <row r="111" spans="1:22" s="94" customFormat="1" ht="47.25">
      <c r="A111" s="259" t="s">
        <v>232</v>
      </c>
      <c r="B111" s="210" t="s">
        <v>75</v>
      </c>
      <c r="C111" s="231"/>
      <c r="D111" s="261"/>
      <c r="E111" s="549"/>
      <c r="F111" s="549"/>
      <c r="G111" s="32">
        <f>G112+G113+G114</f>
        <v>14</v>
      </c>
      <c r="H111" s="260">
        <f t="shared" si="6"/>
        <v>420</v>
      </c>
      <c r="I111" s="249"/>
      <c r="J111" s="17"/>
      <c r="K111" s="17"/>
      <c r="L111" s="17"/>
      <c r="M111" s="36"/>
      <c r="N111" s="525"/>
      <c r="O111" s="74"/>
      <c r="P111" s="21"/>
      <c r="Q111" s="22"/>
      <c r="R111" s="6"/>
      <c r="S111" s="113"/>
      <c r="T111" s="22"/>
      <c r="U111" s="6"/>
      <c r="V111" s="135"/>
    </row>
    <row r="112" spans="1:22" s="94" customFormat="1" ht="16.5" customHeight="1">
      <c r="A112" s="262"/>
      <c r="B112" s="18" t="s">
        <v>43</v>
      </c>
      <c r="C112" s="238"/>
      <c r="D112" s="243"/>
      <c r="E112" s="527"/>
      <c r="F112" s="239"/>
      <c r="G112" s="738">
        <v>9</v>
      </c>
      <c r="H112" s="251">
        <f t="shared" si="6"/>
        <v>270</v>
      </c>
      <c r="I112" s="249"/>
      <c r="J112" s="17"/>
      <c r="K112" s="17"/>
      <c r="L112" s="17"/>
      <c r="M112" s="36"/>
      <c r="N112" s="525"/>
      <c r="O112" s="74"/>
      <c r="P112" s="21"/>
      <c r="Q112" s="22"/>
      <c r="R112" s="6"/>
      <c r="S112" s="113"/>
      <c r="T112" s="22"/>
      <c r="U112" s="6"/>
      <c r="V112" s="135"/>
    </row>
    <row r="113" spans="1:22" s="94" customFormat="1" ht="15.75">
      <c r="A113" s="262" t="s">
        <v>240</v>
      </c>
      <c r="B113" s="33" t="s">
        <v>44</v>
      </c>
      <c r="C113" s="238">
        <v>10</v>
      </c>
      <c r="D113" s="243"/>
      <c r="E113" s="527"/>
      <c r="F113" s="527"/>
      <c r="G113" s="32">
        <v>4</v>
      </c>
      <c r="H113" s="260">
        <f t="shared" si="6"/>
        <v>120</v>
      </c>
      <c r="I113" s="249">
        <v>12</v>
      </c>
      <c r="J113" s="207">
        <v>8</v>
      </c>
      <c r="K113" s="17" t="s">
        <v>39</v>
      </c>
      <c r="L113" s="17"/>
      <c r="M113" s="36">
        <f>H113-I113</f>
        <v>108</v>
      </c>
      <c r="N113" s="525"/>
      <c r="O113" s="6"/>
      <c r="P113" s="21"/>
      <c r="Q113" s="22" t="s">
        <v>182</v>
      </c>
      <c r="R113" s="6"/>
      <c r="S113" s="113"/>
      <c r="T113" s="22"/>
      <c r="U113" s="6"/>
      <c r="V113" s="135"/>
    </row>
    <row r="114" spans="1:22" s="94" customFormat="1" ht="50.25" customHeight="1">
      <c r="A114" s="17" t="s">
        <v>241</v>
      </c>
      <c r="B114" s="210" t="s">
        <v>102</v>
      </c>
      <c r="C114" s="238"/>
      <c r="D114" s="243"/>
      <c r="E114" s="526"/>
      <c r="F114" s="526">
        <v>12</v>
      </c>
      <c r="G114" s="32">
        <v>1</v>
      </c>
      <c r="H114" s="260">
        <f t="shared" si="6"/>
        <v>30</v>
      </c>
      <c r="I114" s="248">
        <v>4</v>
      </c>
      <c r="J114" s="17"/>
      <c r="K114" s="17"/>
      <c r="L114" s="17" t="s">
        <v>288</v>
      </c>
      <c r="M114" s="276"/>
      <c r="N114" s="20"/>
      <c r="O114" s="6"/>
      <c r="P114" s="244"/>
      <c r="Q114" s="20"/>
      <c r="R114" s="17"/>
      <c r="S114" s="244" t="s">
        <v>288</v>
      </c>
      <c r="T114" s="20"/>
      <c r="U114" s="17"/>
      <c r="V114" s="135"/>
    </row>
    <row r="115" spans="1:22" s="94" customFormat="1" ht="36" customHeight="1">
      <c r="A115" s="259" t="s">
        <v>233</v>
      </c>
      <c r="B115" s="565" t="s">
        <v>72</v>
      </c>
      <c r="C115" s="264"/>
      <c r="D115" s="265"/>
      <c r="E115" s="266"/>
      <c r="F115" s="267"/>
      <c r="G115" s="34">
        <f>G116+G117</f>
        <v>7.5</v>
      </c>
      <c r="H115" s="528">
        <f t="shared" si="6"/>
        <v>225</v>
      </c>
      <c r="I115" s="248"/>
      <c r="J115" s="17"/>
      <c r="K115" s="17"/>
      <c r="L115" s="17"/>
      <c r="M115" s="276"/>
      <c r="N115" s="20"/>
      <c r="O115" s="6"/>
      <c r="P115" s="244"/>
      <c r="Q115" s="22"/>
      <c r="R115" s="17"/>
      <c r="S115" s="244"/>
      <c r="T115" s="20"/>
      <c r="U115" s="17"/>
      <c r="V115" s="135"/>
    </row>
    <row r="116" spans="1:22" s="94" customFormat="1" ht="15.75">
      <c r="A116" s="262"/>
      <c r="B116" s="18" t="s">
        <v>43</v>
      </c>
      <c r="C116" s="238"/>
      <c r="D116" s="243"/>
      <c r="E116" s="293"/>
      <c r="F116" s="293"/>
      <c r="G116" s="240">
        <v>2</v>
      </c>
      <c r="H116" s="251">
        <f t="shared" si="6"/>
        <v>60</v>
      </c>
      <c r="I116" s="566"/>
      <c r="J116" s="535"/>
      <c r="K116" s="567"/>
      <c r="L116" s="119"/>
      <c r="M116" s="276"/>
      <c r="N116" s="304"/>
      <c r="O116" s="121"/>
      <c r="P116" s="139"/>
      <c r="Q116" s="116"/>
      <c r="R116" s="121"/>
      <c r="S116" s="120"/>
      <c r="T116" s="116"/>
      <c r="U116" s="6"/>
      <c r="V116" s="135"/>
    </row>
    <row r="117" spans="1:22" s="94" customFormat="1" ht="15.75">
      <c r="A117" s="262" t="s">
        <v>242</v>
      </c>
      <c r="B117" s="33" t="s">
        <v>44</v>
      </c>
      <c r="C117" s="238">
        <v>12</v>
      </c>
      <c r="D117" s="243"/>
      <c r="E117" s="293"/>
      <c r="F117" s="293"/>
      <c r="G117" s="32">
        <v>5.5</v>
      </c>
      <c r="H117" s="260">
        <f t="shared" si="6"/>
        <v>165</v>
      </c>
      <c r="I117" s="332">
        <v>12</v>
      </c>
      <c r="J117" s="207">
        <v>8</v>
      </c>
      <c r="K117" s="17" t="s">
        <v>39</v>
      </c>
      <c r="L117" s="17"/>
      <c r="M117" s="276">
        <f>H117-I117</f>
        <v>153</v>
      </c>
      <c r="N117" s="568"/>
      <c r="O117" s="6"/>
      <c r="P117" s="21"/>
      <c r="Q117" s="561"/>
      <c r="R117" s="6"/>
      <c r="S117" s="113" t="s">
        <v>38</v>
      </c>
      <c r="T117" s="22"/>
      <c r="U117" s="555"/>
      <c r="V117" s="135"/>
    </row>
    <row r="118" spans="1:22" s="94" customFormat="1" ht="36" customHeight="1">
      <c r="A118" s="259" t="s">
        <v>234</v>
      </c>
      <c r="B118" s="33" t="s">
        <v>171</v>
      </c>
      <c r="C118" s="569"/>
      <c r="D118" s="526"/>
      <c r="E118" s="527"/>
      <c r="F118" s="239"/>
      <c r="G118" s="570">
        <f>G119+G120</f>
        <v>9</v>
      </c>
      <c r="H118" s="260">
        <f t="shared" si="6"/>
        <v>270</v>
      </c>
      <c r="I118" s="447"/>
      <c r="J118" s="261"/>
      <c r="K118" s="260"/>
      <c r="L118" s="258"/>
      <c r="M118" s="285"/>
      <c r="N118" s="229"/>
      <c r="O118" s="74"/>
      <c r="P118" s="21"/>
      <c r="Q118" s="22"/>
      <c r="R118" s="6"/>
      <c r="S118" s="113"/>
      <c r="T118" s="20"/>
      <c r="U118" s="555"/>
      <c r="V118" s="135"/>
    </row>
    <row r="119" spans="1:22" s="94" customFormat="1" ht="15.75">
      <c r="A119" s="22"/>
      <c r="B119" s="282" t="s">
        <v>43</v>
      </c>
      <c r="C119" s="569"/>
      <c r="D119" s="526"/>
      <c r="E119" s="527"/>
      <c r="F119" s="527"/>
      <c r="G119" s="740">
        <v>3.5</v>
      </c>
      <c r="H119" s="251">
        <f t="shared" si="6"/>
        <v>105</v>
      </c>
      <c r="I119" s="35"/>
      <c r="J119" s="7"/>
      <c r="K119" s="5"/>
      <c r="L119" s="7"/>
      <c r="M119" s="276"/>
      <c r="N119" s="20"/>
      <c r="O119" s="6"/>
      <c r="P119" s="21"/>
      <c r="Q119" s="525"/>
      <c r="R119" s="7"/>
      <c r="S119" s="21"/>
      <c r="T119" s="525"/>
      <c r="U119" s="7"/>
      <c r="V119" s="135"/>
    </row>
    <row r="120" spans="1:22" s="94" customFormat="1" ht="15.75">
      <c r="A120" s="22" t="s">
        <v>243</v>
      </c>
      <c r="B120" s="33" t="s">
        <v>44</v>
      </c>
      <c r="C120" s="569">
        <v>13</v>
      </c>
      <c r="D120" s="526"/>
      <c r="E120" s="527"/>
      <c r="F120" s="527"/>
      <c r="G120" s="741">
        <v>5.5</v>
      </c>
      <c r="H120" s="260">
        <f t="shared" si="6"/>
        <v>165</v>
      </c>
      <c r="I120" s="269">
        <v>12</v>
      </c>
      <c r="J120" s="207">
        <v>8</v>
      </c>
      <c r="K120" s="17" t="s">
        <v>39</v>
      </c>
      <c r="L120" s="17"/>
      <c r="M120" s="272">
        <f>H120-I120</f>
        <v>153</v>
      </c>
      <c r="N120" s="529"/>
      <c r="O120" s="571"/>
      <c r="P120" s="21"/>
      <c r="Q120" s="101"/>
      <c r="R120" s="531"/>
      <c r="S120" s="77"/>
      <c r="T120" s="101" t="s">
        <v>38</v>
      </c>
      <c r="U120" s="7"/>
      <c r="V120" s="135"/>
    </row>
    <row r="121" spans="1:22" s="94" customFormat="1" ht="30" customHeight="1">
      <c r="A121" s="259" t="s">
        <v>235</v>
      </c>
      <c r="B121" s="283" t="s">
        <v>74</v>
      </c>
      <c r="C121" s="569"/>
      <c r="D121" s="526"/>
      <c r="E121" s="527"/>
      <c r="F121" s="527"/>
      <c r="G121" s="570">
        <f>G122+G123+G124</f>
        <v>10.5</v>
      </c>
      <c r="H121" s="260">
        <f t="shared" si="6"/>
        <v>315</v>
      </c>
      <c r="I121" s="269"/>
      <c r="J121" s="270"/>
      <c r="K121" s="270"/>
      <c r="L121" s="270"/>
      <c r="M121" s="276"/>
      <c r="N121" s="529"/>
      <c r="O121" s="74"/>
      <c r="P121" s="21"/>
      <c r="Q121" s="101"/>
      <c r="R121" s="531"/>
      <c r="S121" s="77"/>
      <c r="T121" s="563"/>
      <c r="U121" s="7"/>
      <c r="V121" s="135"/>
    </row>
    <row r="122" spans="1:22" s="94" customFormat="1" ht="18.75" customHeight="1">
      <c r="A122" s="259"/>
      <c r="B122" s="282" t="s">
        <v>43</v>
      </c>
      <c r="C122" s="569"/>
      <c r="D122" s="526"/>
      <c r="E122" s="527"/>
      <c r="F122" s="527"/>
      <c r="G122" s="570">
        <v>4</v>
      </c>
      <c r="H122" s="260">
        <f t="shared" si="6"/>
        <v>120</v>
      </c>
      <c r="I122" s="269"/>
      <c r="J122" s="270"/>
      <c r="K122" s="270"/>
      <c r="L122" s="270"/>
      <c r="M122" s="276"/>
      <c r="N122" s="529"/>
      <c r="O122" s="74"/>
      <c r="P122" s="21"/>
      <c r="Q122" s="101"/>
      <c r="R122" s="531"/>
      <c r="S122" s="77"/>
      <c r="T122" s="563"/>
      <c r="U122" s="7"/>
      <c r="V122" s="135"/>
    </row>
    <row r="123" spans="1:22" s="94" customFormat="1" ht="15.75">
      <c r="A123" s="262" t="s">
        <v>244</v>
      </c>
      <c r="B123" s="33" t="s">
        <v>44</v>
      </c>
      <c r="C123" s="238">
        <v>12</v>
      </c>
      <c r="D123" s="243"/>
      <c r="E123" s="527"/>
      <c r="F123" s="527"/>
      <c r="G123" s="32">
        <v>5</v>
      </c>
      <c r="H123" s="260">
        <f t="shared" si="6"/>
        <v>150</v>
      </c>
      <c r="I123" s="248">
        <v>8</v>
      </c>
      <c r="J123" s="207">
        <v>4</v>
      </c>
      <c r="K123" s="17" t="s">
        <v>39</v>
      </c>
      <c r="L123" s="17"/>
      <c r="M123" s="276">
        <f>H123-I123</f>
        <v>142</v>
      </c>
      <c r="N123" s="20"/>
      <c r="O123" s="6"/>
      <c r="P123" s="21"/>
      <c r="Q123" s="22"/>
      <c r="R123" s="6"/>
      <c r="S123" s="113" t="s">
        <v>37</v>
      </c>
      <c r="T123" s="561"/>
      <c r="U123" s="555"/>
      <c r="V123" s="135"/>
    </row>
    <row r="124" spans="1:22" s="94" customFormat="1" ht="31.5">
      <c r="A124" s="304" t="s">
        <v>245</v>
      </c>
      <c r="B124" s="283" t="s">
        <v>103</v>
      </c>
      <c r="C124" s="238"/>
      <c r="D124" s="243"/>
      <c r="E124" s="526">
        <v>13</v>
      </c>
      <c r="F124" s="239"/>
      <c r="G124" s="32">
        <v>1.5</v>
      </c>
      <c r="H124" s="260">
        <f t="shared" si="6"/>
        <v>45</v>
      </c>
      <c r="I124" s="248">
        <v>4</v>
      </c>
      <c r="J124" s="17"/>
      <c r="K124" s="17"/>
      <c r="L124" s="17" t="s">
        <v>288</v>
      </c>
      <c r="M124" s="276">
        <f>H124-I124</f>
        <v>41</v>
      </c>
      <c r="N124" s="20"/>
      <c r="O124" s="6"/>
      <c r="P124" s="21"/>
      <c r="Q124" s="22"/>
      <c r="R124" s="555"/>
      <c r="S124" s="572"/>
      <c r="T124" s="22" t="s">
        <v>288</v>
      </c>
      <c r="U124" s="555"/>
      <c r="V124" s="135"/>
    </row>
    <row r="125" spans="1:22" s="94" customFormat="1" ht="47.25">
      <c r="A125" s="20" t="s">
        <v>309</v>
      </c>
      <c r="B125" s="573" t="s">
        <v>192</v>
      </c>
      <c r="C125" s="238"/>
      <c r="D125" s="243" t="s">
        <v>60</v>
      </c>
      <c r="E125" s="284"/>
      <c r="F125" s="284"/>
      <c r="G125" s="32">
        <v>3</v>
      </c>
      <c r="H125" s="260">
        <f t="shared" si="6"/>
        <v>90</v>
      </c>
      <c r="I125" s="248">
        <f>J125+K125+L125</f>
        <v>6</v>
      </c>
      <c r="J125" s="207">
        <v>4</v>
      </c>
      <c r="K125" s="17"/>
      <c r="L125" s="17" t="s">
        <v>66</v>
      </c>
      <c r="M125" s="276">
        <f>H125-I125</f>
        <v>84</v>
      </c>
      <c r="N125" s="20"/>
      <c r="O125" s="74"/>
      <c r="P125" s="21"/>
      <c r="Q125" s="22"/>
      <c r="R125" s="555"/>
      <c r="S125" s="572"/>
      <c r="T125" s="22" t="s">
        <v>100</v>
      </c>
      <c r="U125" s="6"/>
      <c r="V125" s="135"/>
    </row>
    <row r="126" spans="1:22" s="94" customFormat="1" ht="57.75" customHeight="1">
      <c r="A126" s="259" t="s">
        <v>236</v>
      </c>
      <c r="B126" s="573" t="s">
        <v>193</v>
      </c>
      <c r="C126" s="231"/>
      <c r="D126" s="261"/>
      <c r="E126" s="284"/>
      <c r="F126" s="134"/>
      <c r="G126" s="32">
        <v>3</v>
      </c>
      <c r="H126" s="260">
        <v>90</v>
      </c>
      <c r="I126" s="248"/>
      <c r="J126" s="17"/>
      <c r="K126" s="17"/>
      <c r="L126" s="17"/>
      <c r="M126" s="276"/>
      <c r="N126" s="20"/>
      <c r="O126" s="74"/>
      <c r="P126" s="21"/>
      <c r="Q126" s="22"/>
      <c r="R126" s="555"/>
      <c r="S126" s="572"/>
      <c r="T126" s="561"/>
      <c r="U126" s="555"/>
      <c r="V126" s="135"/>
    </row>
    <row r="127" spans="1:22" s="94" customFormat="1" ht="15.75">
      <c r="A127" s="20" t="s">
        <v>246</v>
      </c>
      <c r="B127" s="33" t="s">
        <v>44</v>
      </c>
      <c r="C127" s="238"/>
      <c r="D127" s="243" t="s">
        <v>52</v>
      </c>
      <c r="E127" s="284"/>
      <c r="F127" s="284"/>
      <c r="G127" s="32">
        <v>3</v>
      </c>
      <c r="H127" s="260">
        <f t="shared" si="6"/>
        <v>90</v>
      </c>
      <c r="I127" s="248">
        <f>J127+K127+L127</f>
        <v>4</v>
      </c>
      <c r="J127" s="207">
        <v>4</v>
      </c>
      <c r="K127" s="17"/>
      <c r="L127" s="17"/>
      <c r="M127" s="276">
        <f>H127-I127</f>
        <v>86</v>
      </c>
      <c r="N127" s="20"/>
      <c r="O127" s="74"/>
      <c r="P127" s="21"/>
      <c r="Q127" s="22"/>
      <c r="R127" s="555"/>
      <c r="S127" s="572"/>
      <c r="T127" s="561"/>
      <c r="U127" s="6" t="s">
        <v>288</v>
      </c>
      <c r="V127" s="135"/>
    </row>
    <row r="128" spans="1:22" s="94" customFormat="1" ht="15.75">
      <c r="A128" s="259" t="s">
        <v>237</v>
      </c>
      <c r="B128" s="210" t="s">
        <v>71</v>
      </c>
      <c r="C128" s="231"/>
      <c r="D128" s="261"/>
      <c r="E128" s="284"/>
      <c r="F128" s="134"/>
      <c r="G128" s="300">
        <f>G130+G129</f>
        <v>3</v>
      </c>
      <c r="H128" s="260">
        <f t="shared" si="6"/>
        <v>90</v>
      </c>
      <c r="I128" s="566"/>
      <c r="J128" s="119"/>
      <c r="K128" s="119"/>
      <c r="L128" s="119"/>
      <c r="M128" s="584"/>
      <c r="N128" s="304"/>
      <c r="O128" s="74"/>
      <c r="P128" s="139"/>
      <c r="Q128" s="116"/>
      <c r="R128" s="119"/>
      <c r="S128" s="511"/>
      <c r="T128" s="585"/>
      <c r="U128" s="555"/>
      <c r="V128" s="135"/>
    </row>
    <row r="129" spans="1:22" s="94" customFormat="1" ht="15.75">
      <c r="A129" s="20"/>
      <c r="B129" s="18" t="s">
        <v>43</v>
      </c>
      <c r="C129" s="238"/>
      <c r="D129" s="243"/>
      <c r="E129" s="293"/>
      <c r="F129" s="293"/>
      <c r="G129" s="742">
        <v>0.5</v>
      </c>
      <c r="H129" s="251">
        <f t="shared" si="6"/>
        <v>15</v>
      </c>
      <c r="I129" s="566"/>
      <c r="J129" s="119"/>
      <c r="K129" s="119"/>
      <c r="L129" s="119"/>
      <c r="M129" s="584"/>
      <c r="N129" s="304"/>
      <c r="O129" s="74"/>
      <c r="P129" s="139"/>
      <c r="Q129" s="116"/>
      <c r="R129" s="119"/>
      <c r="S129" s="511"/>
      <c r="T129" s="585"/>
      <c r="U129" s="555"/>
      <c r="V129" s="135"/>
    </row>
    <row r="130" spans="1:22" s="94" customFormat="1" ht="15.75">
      <c r="A130" s="304" t="s">
        <v>247</v>
      </c>
      <c r="B130" s="137" t="s">
        <v>44</v>
      </c>
      <c r="C130" s="534">
        <v>14</v>
      </c>
      <c r="D130" s="535"/>
      <c r="E130" s="156"/>
      <c r="F130" s="156"/>
      <c r="G130" s="743">
        <v>2.5</v>
      </c>
      <c r="H130" s="587">
        <f>G130*30</f>
        <v>75</v>
      </c>
      <c r="I130" s="566">
        <v>8</v>
      </c>
      <c r="J130" s="726">
        <v>8</v>
      </c>
      <c r="K130" s="119"/>
      <c r="L130" s="119"/>
      <c r="M130" s="584">
        <f>H130-I130</f>
        <v>67</v>
      </c>
      <c r="N130" s="304"/>
      <c r="O130" s="122"/>
      <c r="P130" s="139"/>
      <c r="Q130" s="116"/>
      <c r="R130" s="119"/>
      <c r="S130" s="511"/>
      <c r="T130" s="585"/>
      <c r="U130" s="121" t="s">
        <v>289</v>
      </c>
      <c r="V130" s="145"/>
    </row>
    <row r="131" spans="1:22" s="94" customFormat="1" ht="15.75">
      <c r="A131" s="259" t="s">
        <v>323</v>
      </c>
      <c r="B131" s="33" t="s">
        <v>324</v>
      </c>
      <c r="C131" s="534"/>
      <c r="D131" s="535"/>
      <c r="E131" s="536"/>
      <c r="F131" s="536"/>
      <c r="G131" s="736">
        <f>G134+G133+G132</f>
        <v>4</v>
      </c>
      <c r="H131" s="737">
        <f>H133+H132</f>
        <v>90</v>
      </c>
      <c r="I131" s="566"/>
      <c r="J131" s="119"/>
      <c r="K131" s="119"/>
      <c r="L131" s="119"/>
      <c r="M131" s="584"/>
      <c r="N131" s="304"/>
      <c r="O131" s="122"/>
      <c r="P131" s="139"/>
      <c r="Q131" s="116"/>
      <c r="R131" s="119"/>
      <c r="S131" s="511"/>
      <c r="T131" s="585"/>
      <c r="U131" s="735"/>
      <c r="V131" s="145"/>
    </row>
    <row r="132" spans="1:22" s="94" customFormat="1" ht="15.75">
      <c r="A132" s="304"/>
      <c r="B132" s="18" t="s">
        <v>43</v>
      </c>
      <c r="C132" s="238"/>
      <c r="D132" s="243"/>
      <c r="E132" s="527"/>
      <c r="F132" s="239"/>
      <c r="G132" s="738">
        <v>0.5</v>
      </c>
      <c r="H132" s="251">
        <f>G132*30</f>
        <v>15</v>
      </c>
      <c r="I132" s="249"/>
      <c r="J132" s="17"/>
      <c r="K132" s="17"/>
      <c r="L132" s="17"/>
      <c r="M132" s="36"/>
      <c r="N132" s="525"/>
      <c r="O132" s="74"/>
      <c r="P132" s="21"/>
      <c r="Q132" s="22"/>
      <c r="R132" s="6"/>
      <c r="S132" s="113"/>
      <c r="T132" s="22"/>
      <c r="U132" s="6"/>
      <c r="V132" s="135"/>
    </row>
    <row r="133" spans="1:22" s="94" customFormat="1" ht="15.75">
      <c r="A133" s="304" t="s">
        <v>325</v>
      </c>
      <c r="B133" s="33" t="s">
        <v>44</v>
      </c>
      <c r="C133" s="238">
        <v>13</v>
      </c>
      <c r="D133" s="243"/>
      <c r="E133" s="527"/>
      <c r="F133" s="527"/>
      <c r="G133" s="739">
        <v>2.5</v>
      </c>
      <c r="H133" s="260">
        <f>G133*30</f>
        <v>75</v>
      </c>
      <c r="I133" s="249">
        <v>8</v>
      </c>
      <c r="J133" s="207"/>
      <c r="K133" s="17"/>
      <c r="L133" s="17" t="s">
        <v>37</v>
      </c>
      <c r="M133" s="558">
        <f>H133-I133</f>
        <v>67</v>
      </c>
      <c r="N133" s="216"/>
      <c r="O133" s="556"/>
      <c r="P133" s="521"/>
      <c r="Q133" s="562"/>
      <c r="R133" s="559"/>
      <c r="S133" s="560"/>
      <c r="T133" s="101" t="s">
        <v>37</v>
      </c>
      <c r="U133" s="9"/>
      <c r="V133" s="135"/>
    </row>
    <row r="134" spans="1:22" s="94" customFormat="1" ht="32.25" thickBot="1">
      <c r="A134" s="304" t="s">
        <v>327</v>
      </c>
      <c r="B134" s="33" t="s">
        <v>326</v>
      </c>
      <c r="C134" s="238"/>
      <c r="D134" s="243"/>
      <c r="E134" s="526">
        <v>14</v>
      </c>
      <c r="F134" s="526"/>
      <c r="G134" s="32">
        <v>1</v>
      </c>
      <c r="H134" s="260">
        <f>G134*30</f>
        <v>30</v>
      </c>
      <c r="I134" s="248">
        <v>4</v>
      </c>
      <c r="J134" s="17"/>
      <c r="K134" s="17"/>
      <c r="L134" s="17" t="s">
        <v>288</v>
      </c>
      <c r="M134" s="276"/>
      <c r="N134" s="529"/>
      <c r="O134" s="75"/>
      <c r="P134" s="77"/>
      <c r="Q134" s="563"/>
      <c r="R134" s="531"/>
      <c r="S134" s="77"/>
      <c r="T134" s="563"/>
      <c r="U134" s="17" t="s">
        <v>288</v>
      </c>
      <c r="V134" s="135"/>
    </row>
    <row r="135" spans="1:22" s="94" customFormat="1" ht="16.5" customHeight="1" thickBot="1">
      <c r="A135" s="837" t="s">
        <v>194</v>
      </c>
      <c r="B135" s="838"/>
      <c r="C135" s="838"/>
      <c r="D135" s="838"/>
      <c r="E135" s="838"/>
      <c r="F135" s="838"/>
      <c r="G135" s="838"/>
      <c r="H135" s="838"/>
      <c r="I135" s="838"/>
      <c r="J135" s="838"/>
      <c r="K135" s="838"/>
      <c r="L135" s="838"/>
      <c r="M135" s="838"/>
      <c r="N135" s="838"/>
      <c r="O135" s="838"/>
      <c r="P135" s="838"/>
      <c r="Q135" s="838"/>
      <c r="R135" s="838"/>
      <c r="S135" s="838"/>
      <c r="T135" s="838"/>
      <c r="U135" s="838"/>
      <c r="V135" s="839"/>
    </row>
    <row r="136" spans="1:22" ht="47.25">
      <c r="A136" s="588" t="s">
        <v>195</v>
      </c>
      <c r="B136" s="589" t="s">
        <v>196</v>
      </c>
      <c r="C136" s="590"/>
      <c r="D136" s="591"/>
      <c r="E136" s="592"/>
      <c r="F136" s="592"/>
      <c r="G136" s="593">
        <v>3</v>
      </c>
      <c r="H136" s="594">
        <f>PRODUCT(G136,30)</f>
        <v>90</v>
      </c>
      <c r="I136" s="595"/>
      <c r="J136" s="596"/>
      <c r="K136" s="590"/>
      <c r="L136" s="590"/>
      <c r="M136" s="594"/>
      <c r="N136" s="529"/>
      <c r="O136" s="571"/>
      <c r="P136" s="77"/>
      <c r="Q136" s="76"/>
      <c r="R136" s="597"/>
      <c r="S136" s="598"/>
      <c r="T136" s="599"/>
      <c r="U136" s="23"/>
      <c r="V136" s="142"/>
    </row>
    <row r="137" spans="1:22" ht="15.75">
      <c r="A137" s="20" t="s">
        <v>195</v>
      </c>
      <c r="B137" s="33" t="s">
        <v>44</v>
      </c>
      <c r="C137" s="590"/>
      <c r="D137" s="243" t="s">
        <v>51</v>
      </c>
      <c r="E137" s="284"/>
      <c r="F137" s="284"/>
      <c r="G137" s="300">
        <v>3</v>
      </c>
      <c r="H137" s="260">
        <f>G137*30</f>
        <v>90</v>
      </c>
      <c r="I137" s="566">
        <v>12</v>
      </c>
      <c r="J137" s="726">
        <v>4</v>
      </c>
      <c r="K137" s="119" t="s">
        <v>37</v>
      </c>
      <c r="L137" s="119"/>
      <c r="M137" s="584">
        <f>H137-I137</f>
        <v>78</v>
      </c>
      <c r="N137" s="20"/>
      <c r="O137" s="74"/>
      <c r="P137" s="21"/>
      <c r="Q137" s="22"/>
      <c r="R137" s="555"/>
      <c r="S137" s="113" t="s">
        <v>38</v>
      </c>
      <c r="T137" s="585"/>
      <c r="U137" s="6"/>
      <c r="V137" s="135"/>
    </row>
    <row r="138" spans="1:22" ht="31.5">
      <c r="A138" s="588" t="s">
        <v>197</v>
      </c>
      <c r="B138" s="600" t="s">
        <v>198</v>
      </c>
      <c r="C138" s="575"/>
      <c r="D138" s="576"/>
      <c r="E138" s="577"/>
      <c r="F138" s="577"/>
      <c r="G138" s="601">
        <v>3</v>
      </c>
      <c r="H138" s="602">
        <f>PRODUCT(G138,30)</f>
        <v>90</v>
      </c>
      <c r="I138" s="583"/>
      <c r="J138" s="582"/>
      <c r="K138" s="575"/>
      <c r="L138" s="575"/>
      <c r="M138" s="602"/>
      <c r="N138" s="20"/>
      <c r="O138" s="6"/>
      <c r="P138" s="21"/>
      <c r="Q138" s="22"/>
      <c r="R138" s="555"/>
      <c r="S138" s="572"/>
      <c r="T138" s="561"/>
      <c r="U138" s="555"/>
      <c r="V138" s="135"/>
    </row>
    <row r="139" spans="1:22" ht="15.75">
      <c r="A139" s="20" t="s">
        <v>197</v>
      </c>
      <c r="B139" s="33" t="s">
        <v>44</v>
      </c>
      <c r="C139" s="603"/>
      <c r="D139" s="243" t="s">
        <v>60</v>
      </c>
      <c r="E139" s="284"/>
      <c r="F139" s="284"/>
      <c r="G139" s="300">
        <v>3</v>
      </c>
      <c r="H139" s="260">
        <f>G139*30</f>
        <v>90</v>
      </c>
      <c r="I139" s="566">
        <v>12</v>
      </c>
      <c r="J139" s="726">
        <v>4</v>
      </c>
      <c r="K139" s="119" t="s">
        <v>37</v>
      </c>
      <c r="L139" s="119"/>
      <c r="M139" s="584">
        <f>H139-I139</f>
        <v>78</v>
      </c>
      <c r="N139" s="20"/>
      <c r="O139" s="6"/>
      <c r="P139" s="21"/>
      <c r="Q139" s="22"/>
      <c r="R139" s="555"/>
      <c r="S139" s="511"/>
      <c r="T139" s="113" t="s">
        <v>38</v>
      </c>
      <c r="U139" s="6"/>
      <c r="V139" s="135"/>
    </row>
    <row r="140" spans="1:22" ht="15.75">
      <c r="A140" s="588" t="s">
        <v>199</v>
      </c>
      <c r="B140" s="581" t="s">
        <v>200</v>
      </c>
      <c r="C140" s="602"/>
      <c r="D140" s="576"/>
      <c r="E140" s="577"/>
      <c r="F140" s="604"/>
      <c r="G140" s="601">
        <v>3</v>
      </c>
      <c r="H140" s="602">
        <f>PRODUCT(G140,30)</f>
        <v>90</v>
      </c>
      <c r="I140" s="583"/>
      <c r="J140" s="602"/>
      <c r="K140" s="602"/>
      <c r="L140" s="602"/>
      <c r="M140" s="605"/>
      <c r="N140" s="574"/>
      <c r="O140" s="6"/>
      <c r="P140" s="21"/>
      <c r="Q140" s="606"/>
      <c r="R140" s="578"/>
      <c r="S140" s="579"/>
      <c r="T140" s="607"/>
      <c r="U140" s="580"/>
      <c r="V140" s="499"/>
    </row>
    <row r="141" spans="1:22" ht="16.5" thickBot="1">
      <c r="A141" s="20" t="s">
        <v>199</v>
      </c>
      <c r="B141" s="137" t="s">
        <v>44</v>
      </c>
      <c r="C141" s="603"/>
      <c r="D141" s="535" t="s">
        <v>52</v>
      </c>
      <c r="E141" s="156"/>
      <c r="F141" s="156"/>
      <c r="G141" s="586">
        <v>3</v>
      </c>
      <c r="H141" s="587">
        <f>G141*30</f>
        <v>90</v>
      </c>
      <c r="I141" s="566">
        <v>12</v>
      </c>
      <c r="J141" s="726">
        <v>4</v>
      </c>
      <c r="K141" s="119" t="s">
        <v>37</v>
      </c>
      <c r="L141" s="119"/>
      <c r="M141" s="584">
        <f>H141-I141</f>
        <v>78</v>
      </c>
      <c r="N141" s="304"/>
      <c r="O141" s="121"/>
      <c r="P141" s="139"/>
      <c r="Q141" s="123"/>
      <c r="R141" s="608"/>
      <c r="S141" s="609"/>
      <c r="T141" s="610"/>
      <c r="U141" s="113" t="s">
        <v>38</v>
      </c>
      <c r="V141" s="317"/>
    </row>
    <row r="142" spans="1:22" ht="13.5" thickBot="1">
      <c r="A142" s="840" t="s">
        <v>201</v>
      </c>
      <c r="B142" s="841"/>
      <c r="C142" s="841"/>
      <c r="D142" s="841"/>
      <c r="E142" s="841"/>
      <c r="F142" s="841"/>
      <c r="G142" s="841"/>
      <c r="H142" s="841"/>
      <c r="I142" s="841"/>
      <c r="J142" s="841"/>
      <c r="K142" s="841"/>
      <c r="L142" s="841"/>
      <c r="M142" s="841"/>
      <c r="N142" s="841"/>
      <c r="O142" s="841"/>
      <c r="P142" s="841"/>
      <c r="Q142" s="841"/>
      <c r="R142" s="841"/>
      <c r="S142" s="841"/>
      <c r="T142" s="841"/>
      <c r="U142" s="611"/>
      <c r="V142" s="612"/>
    </row>
    <row r="143" spans="1:22" ht="31.5">
      <c r="A143" s="588" t="s">
        <v>195</v>
      </c>
      <c r="B143" s="613" t="s">
        <v>202</v>
      </c>
      <c r="C143" s="590"/>
      <c r="D143" s="591"/>
      <c r="E143" s="592"/>
      <c r="F143" s="592"/>
      <c r="G143" s="593">
        <v>3</v>
      </c>
      <c r="H143" s="594">
        <f>PRODUCT(G143,30)</f>
        <v>90</v>
      </c>
      <c r="I143" s="595"/>
      <c r="J143" s="596"/>
      <c r="K143" s="590"/>
      <c r="L143" s="590"/>
      <c r="M143" s="614"/>
      <c r="N143" s="529"/>
      <c r="O143" s="571"/>
      <c r="P143" s="77"/>
      <c r="Q143" s="101"/>
      <c r="R143" s="615"/>
      <c r="S143" s="616"/>
      <c r="T143" s="617"/>
      <c r="U143" s="75"/>
      <c r="V143" s="142"/>
    </row>
    <row r="144" spans="1:22" s="94" customFormat="1" ht="15.75">
      <c r="A144" s="20" t="s">
        <v>195</v>
      </c>
      <c r="B144" s="33" t="s">
        <v>44</v>
      </c>
      <c r="C144" s="238"/>
      <c r="D144" s="243" t="s">
        <v>51</v>
      </c>
      <c r="E144" s="284"/>
      <c r="F144" s="284"/>
      <c r="G144" s="300">
        <v>3</v>
      </c>
      <c r="H144" s="260">
        <f>G144*30</f>
        <v>90</v>
      </c>
      <c r="I144" s="566">
        <v>12</v>
      </c>
      <c r="J144" s="119" t="s">
        <v>63</v>
      </c>
      <c r="K144" s="119" t="s">
        <v>37</v>
      </c>
      <c r="L144" s="119"/>
      <c r="M144" s="584">
        <f>H144-I144</f>
        <v>78</v>
      </c>
      <c r="N144" s="304"/>
      <c r="O144" s="74"/>
      <c r="P144" s="139"/>
      <c r="Q144" s="116"/>
      <c r="R144" s="119"/>
      <c r="S144" s="113" t="s">
        <v>38</v>
      </c>
      <c r="T144" s="585"/>
      <c r="U144" s="6"/>
      <c r="V144" s="135"/>
    </row>
    <row r="145" spans="1:22" ht="31.5">
      <c r="A145" s="588" t="s">
        <v>197</v>
      </c>
      <c r="B145" s="618" t="s">
        <v>203</v>
      </c>
      <c r="C145" s="575"/>
      <c r="D145" s="576"/>
      <c r="E145" s="577"/>
      <c r="F145" s="577"/>
      <c r="G145" s="601">
        <v>3</v>
      </c>
      <c r="H145" s="602">
        <f>PRODUCT(G145,30)</f>
        <v>90</v>
      </c>
      <c r="I145" s="583"/>
      <c r="J145" s="582"/>
      <c r="K145" s="575"/>
      <c r="L145" s="575"/>
      <c r="M145" s="619"/>
      <c r="N145" s="20"/>
      <c r="O145" s="6"/>
      <c r="P145" s="21"/>
      <c r="Q145" s="22"/>
      <c r="R145" s="555"/>
      <c r="S145" s="572"/>
      <c r="T145" s="561"/>
      <c r="U145" s="555"/>
      <c r="V145" s="135"/>
    </row>
    <row r="146" spans="1:22" s="94" customFormat="1" ht="15.75">
      <c r="A146" s="20" t="s">
        <v>197</v>
      </c>
      <c r="B146" s="33" t="s">
        <v>44</v>
      </c>
      <c r="C146" s="238"/>
      <c r="D146" s="243" t="s">
        <v>60</v>
      </c>
      <c r="E146" s="284"/>
      <c r="F146" s="284"/>
      <c r="G146" s="300">
        <v>3</v>
      </c>
      <c r="H146" s="260">
        <f>G146*30</f>
        <v>90</v>
      </c>
      <c r="I146" s="566">
        <v>12</v>
      </c>
      <c r="J146" s="119" t="s">
        <v>63</v>
      </c>
      <c r="K146" s="119" t="s">
        <v>37</v>
      </c>
      <c r="L146" s="119"/>
      <c r="M146" s="584">
        <f>H146-I146</f>
        <v>78</v>
      </c>
      <c r="N146" s="304"/>
      <c r="O146" s="74"/>
      <c r="P146" s="139"/>
      <c r="Q146" s="116"/>
      <c r="R146" s="119"/>
      <c r="S146" s="511"/>
      <c r="T146" s="113" t="s">
        <v>38</v>
      </c>
      <c r="U146" s="6"/>
      <c r="V146" s="135"/>
    </row>
    <row r="147" spans="1:22" ht="47.25">
      <c r="A147" s="588" t="s">
        <v>199</v>
      </c>
      <c r="B147" s="620" t="s">
        <v>204</v>
      </c>
      <c r="C147" s="575"/>
      <c r="D147" s="576"/>
      <c r="E147" s="577"/>
      <c r="F147" s="604"/>
      <c r="G147" s="621">
        <v>3</v>
      </c>
      <c r="H147" s="622">
        <f>PRODUCT(G147,30)</f>
        <v>90</v>
      </c>
      <c r="I147" s="623"/>
      <c r="J147" s="622"/>
      <c r="K147" s="622"/>
      <c r="L147" s="622"/>
      <c r="M147" s="624"/>
      <c r="N147" s="574"/>
      <c r="O147" s="6"/>
      <c r="P147" s="21"/>
      <c r="Q147" s="606"/>
      <c r="R147" s="578"/>
      <c r="S147" s="579"/>
      <c r="T147" s="607"/>
      <c r="U147" s="580"/>
      <c r="V147" s="499"/>
    </row>
    <row r="148" spans="1:22" s="94" customFormat="1" ht="16.5" thickBot="1">
      <c r="A148" s="20" t="s">
        <v>199</v>
      </c>
      <c r="B148" s="33" t="s">
        <v>44</v>
      </c>
      <c r="C148" s="238"/>
      <c r="D148" s="243" t="s">
        <v>52</v>
      </c>
      <c r="E148" s="284"/>
      <c r="F148" s="625"/>
      <c r="G148" s="32">
        <v>3</v>
      </c>
      <c r="H148" s="260">
        <f>G148*30</f>
        <v>90</v>
      </c>
      <c r="I148" s="566">
        <v>12</v>
      </c>
      <c r="J148" s="119" t="s">
        <v>63</v>
      </c>
      <c r="K148" s="119" t="s">
        <v>37</v>
      </c>
      <c r="L148" s="119"/>
      <c r="M148" s="584">
        <f>H148-I148</f>
        <v>78</v>
      </c>
      <c r="N148" s="29"/>
      <c r="O148" s="73"/>
      <c r="P148" s="26"/>
      <c r="Q148" s="123"/>
      <c r="R148" s="125"/>
      <c r="S148" s="609"/>
      <c r="T148" s="610"/>
      <c r="U148" s="113" t="s">
        <v>38</v>
      </c>
      <c r="V148" s="317"/>
    </row>
    <row r="149" spans="1:22" ht="16.5" thickBot="1">
      <c r="A149" s="811" t="s">
        <v>172</v>
      </c>
      <c r="B149" s="812"/>
      <c r="C149" s="812"/>
      <c r="D149" s="812"/>
      <c r="E149" s="812"/>
      <c r="F149" s="813"/>
      <c r="G149" s="333">
        <f>G147+G145+G143+G128+G126+G125+G121+G118+G115+G111+G108+G107+G104+G101+G98+G131</f>
        <v>89.5</v>
      </c>
      <c r="H149" s="426">
        <f>PRODUCT(G149,30)</f>
        <v>2685</v>
      </c>
      <c r="I149" s="319"/>
      <c r="J149" s="319"/>
      <c r="K149" s="337"/>
      <c r="L149" s="337"/>
      <c r="M149" s="434"/>
      <c r="N149" s="435"/>
      <c r="O149" s="132"/>
      <c r="P149" s="327"/>
      <c r="Q149" s="326"/>
      <c r="R149" s="334"/>
      <c r="S149" s="334"/>
      <c r="T149" s="31"/>
      <c r="U149" s="30"/>
      <c r="V149" s="713"/>
    </row>
    <row r="150" spans="1:22" ht="16.5" thickBot="1">
      <c r="A150" s="768" t="s">
        <v>69</v>
      </c>
      <c r="B150" s="769"/>
      <c r="C150" s="769"/>
      <c r="D150" s="769"/>
      <c r="E150" s="769"/>
      <c r="F150" s="770"/>
      <c r="G150" s="318">
        <f>G122+G129+G119+G116+G112+G105+G102+G99</f>
        <v>28.5</v>
      </c>
      <c r="H150" s="426">
        <f>PRODUCT(G150,30)</f>
        <v>855</v>
      </c>
      <c r="I150" s="626"/>
      <c r="J150" s="436"/>
      <c r="K150" s="436"/>
      <c r="L150" s="436"/>
      <c r="M150" s="437"/>
      <c r="N150" s="321"/>
      <c r="O150" s="322"/>
      <c r="P150" s="430"/>
      <c r="Q150" s="324"/>
      <c r="R150" s="428"/>
      <c r="S150" s="428"/>
      <c r="T150" s="330"/>
      <c r="U150" s="331"/>
      <c r="V150" s="627"/>
    </row>
    <row r="151" spans="1:22" ht="16.5" thickBot="1">
      <c r="A151" s="765" t="s">
        <v>173</v>
      </c>
      <c r="B151" s="766"/>
      <c r="C151" s="766"/>
      <c r="D151" s="766"/>
      <c r="E151" s="766"/>
      <c r="F151" s="767"/>
      <c r="G151" s="318">
        <f>G148+G146+G144+G134+G127+G125+G124+G123+G120+G117+G114+G113+G110+G109+G107+G106+G103+G100+G133+G130</f>
        <v>60.5</v>
      </c>
      <c r="H151" s="426">
        <f>PRODUCT(G151,30)</f>
        <v>1815</v>
      </c>
      <c r="I151" s="628">
        <f>SUM(I98:I134,I136:I141)</f>
        <v>166</v>
      </c>
      <c r="J151" s="628">
        <f>SUM(J98:J134,J136:J141)</f>
        <v>88</v>
      </c>
      <c r="K151" s="337" t="s">
        <v>206</v>
      </c>
      <c r="L151" s="337" t="s">
        <v>207</v>
      </c>
      <c r="M151" s="438">
        <v>1505</v>
      </c>
      <c r="N151" s="629"/>
      <c r="O151" s="132"/>
      <c r="P151" s="630" t="s">
        <v>38</v>
      </c>
      <c r="Q151" s="326" t="s">
        <v>329</v>
      </c>
      <c r="R151" s="334"/>
      <c r="S151" s="334" t="s">
        <v>331</v>
      </c>
      <c r="T151" s="326" t="s">
        <v>328</v>
      </c>
      <c r="U151" s="132" t="s">
        <v>312</v>
      </c>
      <c r="V151" s="631"/>
    </row>
    <row r="152" spans="1:22" ht="16.5" thickBot="1">
      <c r="A152" s="835" t="s">
        <v>259</v>
      </c>
      <c r="B152" s="828"/>
      <c r="C152" s="828"/>
      <c r="D152" s="828"/>
      <c r="E152" s="828"/>
      <c r="F152" s="828"/>
      <c r="G152" s="828"/>
      <c r="H152" s="828"/>
      <c r="I152" s="828"/>
      <c r="J152" s="828"/>
      <c r="K152" s="828"/>
      <c r="L152" s="828"/>
      <c r="M152" s="828"/>
      <c r="N152" s="828"/>
      <c r="O152" s="828"/>
      <c r="P152" s="828"/>
      <c r="Q152" s="828"/>
      <c r="R152" s="828"/>
      <c r="S152" s="828"/>
      <c r="T152" s="828"/>
      <c r="U152" s="828"/>
      <c r="V152" s="836"/>
    </row>
    <row r="153" spans="1:22" ht="31.5">
      <c r="A153" s="127"/>
      <c r="B153" s="494" t="s">
        <v>260</v>
      </c>
      <c r="C153" s="492"/>
      <c r="D153" s="486" t="s">
        <v>60</v>
      </c>
      <c r="E153" s="486"/>
      <c r="F153" s="486"/>
      <c r="G153" s="222">
        <v>1.5</v>
      </c>
      <c r="H153" s="487">
        <f aca="true" t="shared" si="7" ref="H153:H169">G153*30</f>
        <v>45</v>
      </c>
      <c r="I153" s="127">
        <v>8</v>
      </c>
      <c r="J153" s="160" t="s">
        <v>288</v>
      </c>
      <c r="K153" s="233" t="s">
        <v>39</v>
      </c>
      <c r="L153" s="488"/>
      <c r="M153" s="443">
        <f>H153-I153</f>
        <v>37</v>
      </c>
      <c r="N153" s="489"/>
      <c r="O153" s="127"/>
      <c r="P153" s="440"/>
      <c r="Q153" s="489"/>
      <c r="R153" s="127"/>
      <c r="S153" s="440"/>
      <c r="T153" s="119" t="s">
        <v>37</v>
      </c>
      <c r="U153" s="127"/>
      <c r="V153" s="440"/>
    </row>
    <row r="154" spans="1:22" ht="31.5">
      <c r="A154" s="233"/>
      <c r="B154" s="495" t="s">
        <v>261</v>
      </c>
      <c r="C154" s="493" t="s">
        <v>52</v>
      </c>
      <c r="D154" s="449"/>
      <c r="E154" s="449"/>
      <c r="F154" s="449"/>
      <c r="G154" s="32">
        <v>3.5</v>
      </c>
      <c r="H154" s="480">
        <f t="shared" si="7"/>
        <v>105</v>
      </c>
      <c r="I154" s="233">
        <v>12</v>
      </c>
      <c r="J154" s="727">
        <v>8</v>
      </c>
      <c r="K154" s="233" t="s">
        <v>39</v>
      </c>
      <c r="L154" s="485"/>
      <c r="M154" s="491">
        <f>H154-I154</f>
        <v>93</v>
      </c>
      <c r="N154" s="485"/>
      <c r="O154" s="233"/>
      <c r="P154" s="441"/>
      <c r="Q154" s="485"/>
      <c r="R154" s="233"/>
      <c r="S154" s="441"/>
      <c r="T154" s="485"/>
      <c r="U154" s="119" t="s">
        <v>38</v>
      </c>
      <c r="V154" s="441"/>
    </row>
    <row r="155" spans="1:22" ht="31.5">
      <c r="A155" s="233"/>
      <c r="B155" s="495" t="s">
        <v>262</v>
      </c>
      <c r="C155" s="410"/>
      <c r="D155" s="110"/>
      <c r="E155" s="110"/>
      <c r="F155" s="481"/>
      <c r="G155" s="32">
        <v>4</v>
      </c>
      <c r="H155" s="480">
        <f t="shared" si="7"/>
        <v>120</v>
      </c>
      <c r="I155" s="233"/>
      <c r="J155" s="268"/>
      <c r="K155" s="268"/>
      <c r="L155" s="510"/>
      <c r="M155" s="491"/>
      <c r="N155" s="485"/>
      <c r="O155" s="233"/>
      <c r="P155" s="441"/>
      <c r="Q155" s="485"/>
      <c r="R155" s="233"/>
      <c r="S155" s="441"/>
      <c r="T155" s="485"/>
      <c r="U155" s="233"/>
      <c r="V155" s="441"/>
    </row>
    <row r="156" spans="1:22" ht="15.75">
      <c r="A156" s="233"/>
      <c r="B156" s="496" t="s">
        <v>43</v>
      </c>
      <c r="C156" s="410"/>
      <c r="D156" s="110"/>
      <c r="E156" s="110"/>
      <c r="F156" s="481"/>
      <c r="G156" s="240">
        <v>0.5</v>
      </c>
      <c r="H156" s="307">
        <f t="shared" si="7"/>
        <v>15</v>
      </c>
      <c r="I156" s="233"/>
      <c r="J156" s="233"/>
      <c r="K156" s="233"/>
      <c r="L156" s="233"/>
      <c r="M156" s="491"/>
      <c r="N156" s="485"/>
      <c r="O156" s="233"/>
      <c r="P156" s="441"/>
      <c r="Q156" s="485"/>
      <c r="R156" s="233"/>
      <c r="S156" s="441"/>
      <c r="T156" s="485"/>
      <c r="U156" s="233"/>
      <c r="V156" s="441"/>
    </row>
    <row r="157" spans="1:22" ht="15.75">
      <c r="A157" s="233"/>
      <c r="B157" s="465" t="s">
        <v>44</v>
      </c>
      <c r="C157" s="410">
        <v>13</v>
      </c>
      <c r="D157" s="110"/>
      <c r="E157" s="110"/>
      <c r="F157" s="481"/>
      <c r="G157" s="32">
        <v>3.5</v>
      </c>
      <c r="H157" s="480">
        <f t="shared" si="7"/>
        <v>105</v>
      </c>
      <c r="I157" s="233">
        <v>12</v>
      </c>
      <c r="J157" s="727">
        <v>8</v>
      </c>
      <c r="K157" s="233" t="s">
        <v>39</v>
      </c>
      <c r="L157" s="233"/>
      <c r="M157" s="491">
        <f>H157-I157</f>
        <v>93</v>
      </c>
      <c r="N157" s="485"/>
      <c r="O157" s="233"/>
      <c r="P157" s="441"/>
      <c r="Q157" s="485"/>
      <c r="R157" s="233"/>
      <c r="S157" s="441"/>
      <c r="T157" s="119" t="s">
        <v>38</v>
      </c>
      <c r="V157" s="441"/>
    </row>
    <row r="158" spans="1:22" ht="31.5">
      <c r="A158" s="233"/>
      <c r="B158" s="497" t="s">
        <v>263</v>
      </c>
      <c r="C158" s="410"/>
      <c r="D158" s="110"/>
      <c r="E158" s="110"/>
      <c r="F158" s="482"/>
      <c r="G158" s="240">
        <v>9.5</v>
      </c>
      <c r="H158" s="480">
        <f t="shared" si="7"/>
        <v>285</v>
      </c>
      <c r="I158" s="233"/>
      <c r="J158" s="233"/>
      <c r="K158" s="233"/>
      <c r="L158" s="233"/>
      <c r="M158" s="491"/>
      <c r="N158" s="485"/>
      <c r="O158" s="233"/>
      <c r="P158" s="441"/>
      <c r="Q158" s="485"/>
      <c r="R158" s="233"/>
      <c r="S158" s="441"/>
      <c r="T158" s="485"/>
      <c r="U158" s="233"/>
      <c r="V158" s="441"/>
    </row>
    <row r="159" spans="1:22" ht="15.75">
      <c r="A159" s="233"/>
      <c r="B159" s="496" t="s">
        <v>43</v>
      </c>
      <c r="C159" s="410"/>
      <c r="D159" s="110"/>
      <c r="E159" s="110"/>
      <c r="F159" s="482"/>
      <c r="G159" s="240">
        <v>5.5</v>
      </c>
      <c r="H159" s="307">
        <f t="shared" si="7"/>
        <v>165</v>
      </c>
      <c r="I159" s="233"/>
      <c r="J159" s="233"/>
      <c r="K159" s="233"/>
      <c r="L159" s="233"/>
      <c r="M159" s="491"/>
      <c r="N159" s="485"/>
      <c r="O159" s="233"/>
      <c r="P159" s="441"/>
      <c r="Q159" s="485"/>
      <c r="R159" s="233"/>
      <c r="S159" s="441"/>
      <c r="T159" s="485"/>
      <c r="U159" s="233"/>
      <c r="V159" s="441"/>
    </row>
    <row r="160" spans="1:22" ht="15.75">
      <c r="A160" s="233"/>
      <c r="B160" s="465" t="s">
        <v>44</v>
      </c>
      <c r="C160" s="410">
        <v>12</v>
      </c>
      <c r="D160" s="110"/>
      <c r="E160" s="110"/>
      <c r="F160" s="482"/>
      <c r="G160" s="32">
        <v>3</v>
      </c>
      <c r="H160" s="480">
        <f t="shared" si="7"/>
        <v>90</v>
      </c>
      <c r="I160" s="233">
        <v>12</v>
      </c>
      <c r="J160" s="160" t="s">
        <v>289</v>
      </c>
      <c r="K160" s="160" t="s">
        <v>39</v>
      </c>
      <c r="L160" s="233"/>
      <c r="M160" s="491">
        <f>H160-I160</f>
        <v>78</v>
      </c>
      <c r="N160" s="485"/>
      <c r="O160" s="233"/>
      <c r="P160" s="441"/>
      <c r="Q160" s="485"/>
      <c r="R160" s="233"/>
      <c r="S160" s="511" t="s">
        <v>38</v>
      </c>
      <c r="T160" s="485"/>
      <c r="U160" s="233"/>
      <c r="V160" s="441"/>
    </row>
    <row r="161" spans="1:22" ht="31.5">
      <c r="A161" s="233"/>
      <c r="B161" s="495" t="s">
        <v>264</v>
      </c>
      <c r="C161" s="410"/>
      <c r="D161" s="110"/>
      <c r="E161" s="110"/>
      <c r="F161" s="481">
        <v>12</v>
      </c>
      <c r="G161" s="32">
        <v>1</v>
      </c>
      <c r="H161" s="480">
        <f t="shared" si="7"/>
        <v>30</v>
      </c>
      <c r="I161" s="233">
        <v>4</v>
      </c>
      <c r="J161" s="233"/>
      <c r="K161" s="233"/>
      <c r="L161" s="160" t="s">
        <v>288</v>
      </c>
      <c r="M161" s="491">
        <f>H161-I161</f>
        <v>26</v>
      </c>
      <c r="N161" s="485"/>
      <c r="O161" s="233"/>
      <c r="P161" s="441"/>
      <c r="Q161" s="485"/>
      <c r="R161" s="233"/>
      <c r="S161" s="244" t="s">
        <v>288</v>
      </c>
      <c r="T161" s="485"/>
      <c r="U161" s="233"/>
      <c r="V161" s="441"/>
    </row>
    <row r="162" spans="1:22" ht="31.5">
      <c r="A162" s="233"/>
      <c r="B162" s="497" t="s">
        <v>265</v>
      </c>
      <c r="C162" s="410"/>
      <c r="D162" s="110"/>
      <c r="E162" s="110"/>
      <c r="F162" s="482"/>
      <c r="G162" s="240">
        <v>5.5</v>
      </c>
      <c r="H162" s="480">
        <f t="shared" si="7"/>
        <v>165</v>
      </c>
      <c r="I162" s="233"/>
      <c r="J162" s="233"/>
      <c r="K162" s="233"/>
      <c r="L162" s="233"/>
      <c r="M162" s="491"/>
      <c r="N162" s="485"/>
      <c r="O162" s="233"/>
      <c r="P162" s="441"/>
      <c r="Q162" s="485"/>
      <c r="R162" s="233"/>
      <c r="S162" s="441"/>
      <c r="T162" s="485"/>
      <c r="U162" s="233"/>
      <c r="V162" s="441"/>
    </row>
    <row r="163" spans="1:22" ht="15.75">
      <c r="A163" s="233"/>
      <c r="B163" s="496" t="s">
        <v>43</v>
      </c>
      <c r="C163" s="410"/>
      <c r="D163" s="110"/>
      <c r="E163" s="110"/>
      <c r="F163" s="482"/>
      <c r="G163" s="240">
        <v>1</v>
      </c>
      <c r="H163" s="307">
        <f t="shared" si="7"/>
        <v>30</v>
      </c>
      <c r="I163" s="233"/>
      <c r="J163" s="233"/>
      <c r="K163" s="233"/>
      <c r="L163" s="233"/>
      <c r="M163" s="491"/>
      <c r="N163" s="485"/>
      <c r="O163" s="233"/>
      <c r="P163" s="441"/>
      <c r="Q163" s="485"/>
      <c r="R163" s="233"/>
      <c r="S163" s="441"/>
      <c r="T163" s="485"/>
      <c r="U163" s="233"/>
      <c r="V163" s="441"/>
    </row>
    <row r="164" spans="1:22" ht="15.75">
      <c r="A164" s="233"/>
      <c r="B164" s="465" t="s">
        <v>44</v>
      </c>
      <c r="C164" s="410"/>
      <c r="D164" s="110">
        <v>12</v>
      </c>
      <c r="E164" s="110"/>
      <c r="F164" s="482"/>
      <c r="G164" s="32">
        <v>4.5</v>
      </c>
      <c r="H164" s="480">
        <f t="shared" si="7"/>
        <v>135</v>
      </c>
      <c r="I164" s="233">
        <v>12</v>
      </c>
      <c r="J164" s="160" t="s">
        <v>289</v>
      </c>
      <c r="K164" s="233" t="s">
        <v>39</v>
      </c>
      <c r="M164" s="491">
        <f>H164-I164</f>
        <v>123</v>
      </c>
      <c r="N164" s="485"/>
      <c r="O164" s="233"/>
      <c r="P164" s="441"/>
      <c r="Q164" s="485"/>
      <c r="R164" s="233"/>
      <c r="S164" s="244" t="s">
        <v>38</v>
      </c>
      <c r="T164" s="485"/>
      <c r="U164" s="233"/>
      <c r="V164" s="441"/>
    </row>
    <row r="165" spans="1:22" ht="15.75">
      <c r="A165" s="115"/>
      <c r="B165" s="497" t="s">
        <v>271</v>
      </c>
      <c r="C165" s="410"/>
      <c r="D165" s="110">
        <v>12</v>
      </c>
      <c r="E165" s="110"/>
      <c r="F165" s="482"/>
      <c r="G165" s="32">
        <v>4</v>
      </c>
      <c r="H165" s="480">
        <f t="shared" si="7"/>
        <v>120</v>
      </c>
      <c r="I165" s="111">
        <v>6</v>
      </c>
      <c r="J165" s="160" t="s">
        <v>288</v>
      </c>
      <c r="K165" s="111"/>
      <c r="L165" s="160" t="s">
        <v>313</v>
      </c>
      <c r="M165" s="491">
        <f>H165-I165</f>
        <v>114</v>
      </c>
      <c r="N165" s="411"/>
      <c r="O165" s="111"/>
      <c r="P165" s="490"/>
      <c r="Q165" s="411"/>
      <c r="R165" s="111"/>
      <c r="S165" s="244" t="s">
        <v>100</v>
      </c>
      <c r="T165" s="411"/>
      <c r="U165" s="442"/>
      <c r="V165" s="499"/>
    </row>
    <row r="166" spans="1:22" ht="31.5">
      <c r="A166" s="115"/>
      <c r="B166" s="495" t="s">
        <v>266</v>
      </c>
      <c r="C166" s="410"/>
      <c r="D166" s="110"/>
      <c r="E166" s="110"/>
      <c r="F166" s="481"/>
      <c r="G166" s="240">
        <v>7.5</v>
      </c>
      <c r="H166" s="480">
        <f t="shared" si="7"/>
        <v>225</v>
      </c>
      <c r="I166" s="233"/>
      <c r="J166" s="233"/>
      <c r="K166" s="233"/>
      <c r="L166" s="233"/>
      <c r="M166" s="491"/>
      <c r="N166" s="485"/>
      <c r="O166" s="233"/>
      <c r="P166" s="441"/>
      <c r="Q166" s="485"/>
      <c r="R166" s="233"/>
      <c r="S166" s="441"/>
      <c r="T166" s="485"/>
      <c r="U166" s="233"/>
      <c r="V166" s="441"/>
    </row>
    <row r="167" spans="1:22" ht="15.75">
      <c r="A167" s="115"/>
      <c r="B167" s="496" t="s">
        <v>43</v>
      </c>
      <c r="C167" s="410"/>
      <c r="D167" s="110"/>
      <c r="E167" s="110"/>
      <c r="F167" s="481"/>
      <c r="G167" s="240">
        <v>2.5</v>
      </c>
      <c r="H167" s="480">
        <f t="shared" si="7"/>
        <v>75</v>
      </c>
      <c r="I167" s="233"/>
      <c r="J167" s="233"/>
      <c r="K167" s="233"/>
      <c r="L167" s="233"/>
      <c r="M167" s="491"/>
      <c r="N167" s="485"/>
      <c r="O167" s="233"/>
      <c r="P167" s="441"/>
      <c r="Q167" s="485"/>
      <c r="R167" s="233"/>
      <c r="S167" s="441"/>
      <c r="T167" s="485"/>
      <c r="U167" s="233"/>
      <c r="V167" s="441"/>
    </row>
    <row r="168" spans="1:22" ht="15.75">
      <c r="A168" s="115"/>
      <c r="B168" s="465" t="s">
        <v>44</v>
      </c>
      <c r="C168" s="410"/>
      <c r="D168" s="110"/>
      <c r="E168" s="110"/>
      <c r="F168" s="482"/>
      <c r="G168" s="32">
        <v>5</v>
      </c>
      <c r="H168" s="480">
        <f t="shared" si="7"/>
        <v>150</v>
      </c>
      <c r="I168" s="233"/>
      <c r="J168" s="160"/>
      <c r="K168" s="160"/>
      <c r="L168" s="233"/>
      <c r="M168" s="491"/>
      <c r="N168" s="485"/>
      <c r="O168" s="233"/>
      <c r="P168" s="441"/>
      <c r="Q168" s="485"/>
      <c r="R168" s="233"/>
      <c r="S168" s="441"/>
      <c r="T168" s="119"/>
      <c r="U168" s="233"/>
      <c r="V168" s="441"/>
    </row>
    <row r="169" spans="1:22" ht="15.75">
      <c r="A169" s="115"/>
      <c r="B169" s="495" t="s">
        <v>267</v>
      </c>
      <c r="C169" s="410">
        <v>14</v>
      </c>
      <c r="D169" s="110"/>
      <c r="E169" s="110"/>
      <c r="F169" s="483"/>
      <c r="G169" s="256">
        <v>4</v>
      </c>
      <c r="H169" s="480">
        <f t="shared" si="7"/>
        <v>120</v>
      </c>
      <c r="I169" s="233">
        <v>12</v>
      </c>
      <c r="J169" s="233" t="s">
        <v>289</v>
      </c>
      <c r="K169" s="160" t="s">
        <v>39</v>
      </c>
      <c r="L169" s="233"/>
      <c r="M169" s="491">
        <f>H169-I169</f>
        <v>108</v>
      </c>
      <c r="N169" s="485"/>
      <c r="O169" s="233"/>
      <c r="P169" s="441"/>
      <c r="Q169" s="485"/>
      <c r="R169" s="233"/>
      <c r="S169" s="441"/>
      <c r="T169" s="485"/>
      <c r="U169" s="119" t="s">
        <v>38</v>
      </c>
      <c r="V169" s="441"/>
    </row>
    <row r="170" spans="1:22" ht="15.75">
      <c r="A170" s="115"/>
      <c r="B170" s="495" t="s">
        <v>268</v>
      </c>
      <c r="C170" s="410"/>
      <c r="D170" s="110"/>
      <c r="E170" s="110"/>
      <c r="F170" s="481">
        <v>14</v>
      </c>
      <c r="G170" s="256">
        <v>1</v>
      </c>
      <c r="H170" s="480">
        <f>G170*30</f>
        <v>30</v>
      </c>
      <c r="I170" s="233">
        <v>4</v>
      </c>
      <c r="J170" s="233"/>
      <c r="K170" s="233"/>
      <c r="L170" s="160" t="s">
        <v>288</v>
      </c>
      <c r="M170" s="491">
        <f>H170-I170</f>
        <v>26</v>
      </c>
      <c r="N170" s="485"/>
      <c r="O170" s="233"/>
      <c r="P170" s="441"/>
      <c r="Q170" s="485"/>
      <c r="R170" s="233"/>
      <c r="S170" s="441"/>
      <c r="T170" s="485"/>
      <c r="U170" s="119" t="s">
        <v>288</v>
      </c>
      <c r="V170" s="441"/>
    </row>
    <row r="171" spans="1:22" ht="15.75">
      <c r="A171" s="442"/>
      <c r="B171" s="495" t="s">
        <v>200</v>
      </c>
      <c r="C171" s="410"/>
      <c r="D171" s="110"/>
      <c r="E171" s="110"/>
      <c r="F171" s="481"/>
      <c r="G171" s="240">
        <v>3.5</v>
      </c>
      <c r="H171" s="480">
        <f aca="true" t="shared" si="8" ref="H171:H192">G171*30</f>
        <v>105</v>
      </c>
      <c r="I171" s="442"/>
      <c r="J171" s="442"/>
      <c r="K171" s="442"/>
      <c r="L171" s="442"/>
      <c r="M171" s="491"/>
      <c r="N171" s="498"/>
      <c r="O171" s="442"/>
      <c r="P171" s="499"/>
      <c r="Q171" s="498"/>
      <c r="R171" s="442"/>
      <c r="S171" s="499"/>
      <c r="T171" s="498"/>
      <c r="U171" s="442"/>
      <c r="V171" s="499"/>
    </row>
    <row r="172" spans="1:22" ht="15.75">
      <c r="A172" s="442"/>
      <c r="B172" s="496" t="s">
        <v>43</v>
      </c>
      <c r="C172" s="410"/>
      <c r="D172" s="110"/>
      <c r="E172" s="110"/>
      <c r="F172" s="481"/>
      <c r="G172" s="240">
        <v>1</v>
      </c>
      <c r="H172" s="307">
        <f t="shared" si="8"/>
        <v>30</v>
      </c>
      <c r="I172" s="442"/>
      <c r="J172" s="442"/>
      <c r="K172" s="442"/>
      <c r="L172" s="442"/>
      <c r="M172" s="491"/>
      <c r="N172" s="498"/>
      <c r="O172" s="442"/>
      <c r="P172" s="499"/>
      <c r="Q172" s="498"/>
      <c r="R172" s="442"/>
      <c r="S172" s="499"/>
      <c r="T172" s="498"/>
      <c r="U172" s="442"/>
      <c r="V172" s="499"/>
    </row>
    <row r="173" spans="1:22" ht="15.75">
      <c r="A173" s="442"/>
      <c r="B173" s="465" t="s">
        <v>84</v>
      </c>
      <c r="C173" s="410"/>
      <c r="D173" s="111">
        <v>10</v>
      </c>
      <c r="E173" s="111"/>
      <c r="F173" s="484"/>
      <c r="G173" s="32">
        <v>2.5</v>
      </c>
      <c r="H173" s="480">
        <f t="shared" si="8"/>
        <v>75</v>
      </c>
      <c r="I173" s="444">
        <v>8</v>
      </c>
      <c r="J173" s="444" t="s">
        <v>288</v>
      </c>
      <c r="K173" s="444" t="s">
        <v>39</v>
      </c>
      <c r="L173" s="442"/>
      <c r="M173" s="491">
        <f>H173-I173</f>
        <v>67</v>
      </c>
      <c r="N173" s="498"/>
      <c r="O173" s="442"/>
      <c r="P173" s="499"/>
      <c r="Q173" s="119" t="s">
        <v>37</v>
      </c>
      <c r="R173" s="442"/>
      <c r="S173" s="499"/>
      <c r="T173" s="498"/>
      <c r="U173" s="442"/>
      <c r="V173" s="499"/>
    </row>
    <row r="174" spans="1:22" ht="31.5">
      <c r="A174" s="442"/>
      <c r="B174" s="497" t="s">
        <v>269</v>
      </c>
      <c r="C174" s="411"/>
      <c r="D174" s="111"/>
      <c r="E174" s="111"/>
      <c r="F174" s="483"/>
      <c r="G174" s="32">
        <v>7</v>
      </c>
      <c r="H174" s="480">
        <f t="shared" si="8"/>
        <v>210</v>
      </c>
      <c r="I174" s="445"/>
      <c r="J174" s="442"/>
      <c r="K174" s="442"/>
      <c r="L174" s="442"/>
      <c r="M174" s="491"/>
      <c r="N174" s="498"/>
      <c r="O174" s="442"/>
      <c r="P174" s="499"/>
      <c r="Q174" s="498"/>
      <c r="R174" s="442"/>
      <c r="S174" s="499"/>
      <c r="T174" s="498"/>
      <c r="U174" s="442"/>
      <c r="V174" s="499"/>
    </row>
    <row r="175" spans="1:22" ht="15.75">
      <c r="A175" s="442"/>
      <c r="B175" s="496" t="s">
        <v>43</v>
      </c>
      <c r="C175" s="410"/>
      <c r="D175" s="110"/>
      <c r="E175" s="110"/>
      <c r="F175" s="482"/>
      <c r="G175" s="240">
        <v>3.5</v>
      </c>
      <c r="H175" s="307">
        <f t="shared" si="8"/>
        <v>105</v>
      </c>
      <c r="I175" s="445"/>
      <c r="J175" s="442"/>
      <c r="K175" s="442"/>
      <c r="L175" s="442"/>
      <c r="M175" s="491"/>
      <c r="N175" s="498"/>
      <c r="O175" s="442"/>
      <c r="P175" s="499"/>
      <c r="Q175" s="498"/>
      <c r="R175" s="442"/>
      <c r="S175" s="499"/>
      <c r="T175" s="498"/>
      <c r="U175" s="442"/>
      <c r="V175" s="499"/>
    </row>
    <row r="176" spans="1:22" ht="15.75">
      <c r="A176" s="442"/>
      <c r="B176" s="465" t="s">
        <v>44</v>
      </c>
      <c r="C176" s="411">
        <v>12</v>
      </c>
      <c r="D176" s="111"/>
      <c r="E176" s="111"/>
      <c r="F176" s="484"/>
      <c r="G176" s="32">
        <v>3.5</v>
      </c>
      <c r="H176" s="480">
        <f t="shared" si="8"/>
        <v>105</v>
      </c>
      <c r="I176" s="444">
        <v>12</v>
      </c>
      <c r="J176" s="160" t="s">
        <v>289</v>
      </c>
      <c r="K176" s="160" t="s">
        <v>39</v>
      </c>
      <c r="L176" s="233"/>
      <c r="M176" s="491">
        <f>H176-I176</f>
        <v>93</v>
      </c>
      <c r="N176" s="498"/>
      <c r="O176" s="442"/>
      <c r="P176" s="499"/>
      <c r="Q176" s="498"/>
      <c r="R176" s="442"/>
      <c r="S176" s="119" t="s">
        <v>38</v>
      </c>
      <c r="T176" s="498"/>
      <c r="U176" s="442"/>
      <c r="V176" s="499"/>
    </row>
    <row r="177" spans="1:22" ht="15.75">
      <c r="A177" s="442"/>
      <c r="B177" s="632" t="s">
        <v>270</v>
      </c>
      <c r="C177" s="410"/>
      <c r="D177" s="110"/>
      <c r="E177" s="110"/>
      <c r="F177" s="482"/>
      <c r="G177" s="240">
        <v>2.5</v>
      </c>
      <c r="H177" s="480">
        <f t="shared" si="8"/>
        <v>75</v>
      </c>
      <c r="I177" s="445"/>
      <c r="J177" s="633"/>
      <c r="K177" s="442"/>
      <c r="L177" s="442"/>
      <c r="M177" s="491"/>
      <c r="N177" s="498"/>
      <c r="O177" s="442"/>
      <c r="P177" s="499"/>
      <c r="Q177" s="498"/>
      <c r="R177" s="442"/>
      <c r="S177" s="499"/>
      <c r="T177" s="498"/>
      <c r="U177" s="442"/>
      <c r="V177" s="499"/>
    </row>
    <row r="178" spans="1:22" ht="15.75">
      <c r="A178" s="442"/>
      <c r="B178" s="496" t="s">
        <v>43</v>
      </c>
      <c r="C178" s="410"/>
      <c r="D178" s="110"/>
      <c r="E178" s="110"/>
      <c r="F178" s="482"/>
      <c r="G178" s="240">
        <v>0.5</v>
      </c>
      <c r="H178" s="480">
        <f t="shared" si="8"/>
        <v>15</v>
      </c>
      <c r="I178" s="445"/>
      <c r="J178" s="633"/>
      <c r="K178" s="442"/>
      <c r="L178" s="442"/>
      <c r="M178" s="491"/>
      <c r="N178" s="498"/>
      <c r="O178" s="442"/>
      <c r="P178" s="499"/>
      <c r="Q178" s="498"/>
      <c r="R178" s="442"/>
      <c r="S178" s="499"/>
      <c r="T178" s="498"/>
      <c r="U178" s="442"/>
      <c r="V178" s="499"/>
    </row>
    <row r="179" spans="1:22" ht="15.75">
      <c r="A179" s="442"/>
      <c r="B179" s="465" t="s">
        <v>44</v>
      </c>
      <c r="C179" s="410"/>
      <c r="D179" s="110">
        <v>13</v>
      </c>
      <c r="E179" s="110"/>
      <c r="F179" s="482"/>
      <c r="G179" s="32">
        <v>2</v>
      </c>
      <c r="H179" s="480">
        <f t="shared" si="8"/>
        <v>60</v>
      </c>
      <c r="I179" s="444">
        <v>8</v>
      </c>
      <c r="J179" s="444" t="s">
        <v>288</v>
      </c>
      <c r="K179" s="444" t="s">
        <v>39</v>
      </c>
      <c r="L179" s="442"/>
      <c r="M179" s="491">
        <f>H179-I179</f>
        <v>52</v>
      </c>
      <c r="N179" s="498"/>
      <c r="O179" s="442"/>
      <c r="P179" s="499"/>
      <c r="Q179" s="498"/>
      <c r="R179" s="442"/>
      <c r="S179" s="499"/>
      <c r="T179" s="119" t="s">
        <v>37</v>
      </c>
      <c r="U179" s="442"/>
      <c r="V179" s="499"/>
    </row>
    <row r="180" spans="1:22" ht="15.75">
      <c r="A180" s="442"/>
      <c r="B180" s="495" t="s">
        <v>272</v>
      </c>
      <c r="C180" s="410">
        <v>14</v>
      </c>
      <c r="D180" s="110"/>
      <c r="E180" s="110"/>
      <c r="F180" s="481"/>
      <c r="G180" s="32">
        <v>4.5</v>
      </c>
      <c r="H180" s="480">
        <f t="shared" si="8"/>
        <v>135</v>
      </c>
      <c r="I180" s="444">
        <v>12</v>
      </c>
      <c r="J180" s="160" t="s">
        <v>289</v>
      </c>
      <c r="K180" s="444" t="s">
        <v>39</v>
      </c>
      <c r="L180" s="442"/>
      <c r="M180" s="491">
        <f>H180-I180</f>
        <v>123</v>
      </c>
      <c r="N180" s="498"/>
      <c r="O180" s="442"/>
      <c r="P180" s="499"/>
      <c r="Q180" s="498"/>
      <c r="R180" s="442"/>
      <c r="S180" s="499"/>
      <c r="T180" s="498"/>
      <c r="U180" s="119" t="s">
        <v>38</v>
      </c>
      <c r="V180" s="499"/>
    </row>
    <row r="181" spans="1:22" ht="31.5">
      <c r="A181" s="442"/>
      <c r="B181" s="632" t="s">
        <v>273</v>
      </c>
      <c r="C181" s="410"/>
      <c r="D181" s="110"/>
      <c r="E181" s="110"/>
      <c r="F181" s="482"/>
      <c r="G181" s="240">
        <v>9</v>
      </c>
      <c r="H181" s="480">
        <f t="shared" si="8"/>
        <v>270</v>
      </c>
      <c r="I181" s="445"/>
      <c r="J181" s="633"/>
      <c r="K181" s="442"/>
      <c r="L181" s="442"/>
      <c r="M181" s="491"/>
      <c r="N181" s="498"/>
      <c r="O181" s="442"/>
      <c r="P181" s="499"/>
      <c r="Q181" s="498"/>
      <c r="R181" s="442"/>
      <c r="S181" s="499"/>
      <c r="T181" s="498"/>
      <c r="U181" s="442"/>
      <c r="V181" s="499"/>
    </row>
    <row r="182" spans="1:22" ht="15.75">
      <c r="A182" s="442"/>
      <c r="B182" s="634" t="s">
        <v>43</v>
      </c>
      <c r="C182" s="410"/>
      <c r="D182" s="110"/>
      <c r="E182" s="110"/>
      <c r="F182" s="482"/>
      <c r="G182" s="240">
        <v>5.5</v>
      </c>
      <c r="H182" s="480">
        <f t="shared" si="8"/>
        <v>165</v>
      </c>
      <c r="I182" s="445"/>
      <c r="J182" s="633"/>
      <c r="K182" s="442"/>
      <c r="L182" s="442"/>
      <c r="M182" s="491"/>
      <c r="N182" s="498"/>
      <c r="O182" s="442"/>
      <c r="P182" s="499"/>
      <c r="Q182" s="498"/>
      <c r="R182" s="442"/>
      <c r="S182" s="499"/>
      <c r="T182" s="498"/>
      <c r="U182" s="442"/>
      <c r="V182" s="499"/>
    </row>
    <row r="183" spans="1:22" ht="15.75">
      <c r="A183" s="442"/>
      <c r="B183" s="465" t="s">
        <v>44</v>
      </c>
      <c r="C183" s="410">
        <v>10</v>
      </c>
      <c r="D183" s="110"/>
      <c r="E183" s="110"/>
      <c r="F183" s="482"/>
      <c r="G183" s="32">
        <v>3.5</v>
      </c>
      <c r="H183" s="480">
        <f t="shared" si="8"/>
        <v>105</v>
      </c>
      <c r="I183" s="444">
        <v>12</v>
      </c>
      <c r="J183" s="160" t="s">
        <v>289</v>
      </c>
      <c r="K183" s="160" t="s">
        <v>39</v>
      </c>
      <c r="L183" s="442"/>
      <c r="M183" s="491">
        <f>H183-I183</f>
        <v>93</v>
      </c>
      <c r="N183" s="498"/>
      <c r="O183" s="442"/>
      <c r="P183" s="499"/>
      <c r="Q183" s="119" t="s">
        <v>38</v>
      </c>
      <c r="R183" s="442"/>
      <c r="S183" s="499"/>
      <c r="T183" s="498"/>
      <c r="U183" s="442"/>
      <c r="V183" s="499"/>
    </row>
    <row r="184" spans="1:22" ht="31.5">
      <c r="A184" s="115"/>
      <c r="B184" s="632" t="s">
        <v>274</v>
      </c>
      <c r="C184" s="410"/>
      <c r="D184" s="110"/>
      <c r="E184" s="110"/>
      <c r="F184" s="482"/>
      <c r="G184" s="240">
        <v>9</v>
      </c>
      <c r="H184" s="307">
        <f t="shared" si="8"/>
        <v>270</v>
      </c>
      <c r="I184" s="110"/>
      <c r="J184" s="110"/>
      <c r="K184" s="110"/>
      <c r="L184" s="110"/>
      <c r="M184" s="491"/>
      <c r="N184" s="410"/>
      <c r="O184" s="110"/>
      <c r="P184" s="500"/>
      <c r="Q184" s="410"/>
      <c r="R184" s="110"/>
      <c r="S184" s="500"/>
      <c r="T184" s="410"/>
      <c r="U184" s="442"/>
      <c r="V184" s="499"/>
    </row>
    <row r="185" spans="1:22" ht="15.75">
      <c r="A185" s="115"/>
      <c r="B185" s="450" t="s">
        <v>43</v>
      </c>
      <c r="C185" s="110"/>
      <c r="D185" s="110"/>
      <c r="E185" s="110"/>
      <c r="F185" s="482"/>
      <c r="G185" s="240">
        <v>5</v>
      </c>
      <c r="H185" s="480">
        <f t="shared" si="8"/>
        <v>150</v>
      </c>
      <c r="I185" s="110"/>
      <c r="J185" s="110"/>
      <c r="K185" s="110"/>
      <c r="L185" s="110"/>
      <c r="M185" s="491"/>
      <c r="N185" s="410"/>
      <c r="O185" s="110"/>
      <c r="P185" s="500"/>
      <c r="Q185" s="410"/>
      <c r="R185" s="110"/>
      <c r="S185" s="500"/>
      <c r="T185" s="410"/>
      <c r="U185" s="442"/>
      <c r="V185" s="499"/>
    </row>
    <row r="186" spans="1:22" ht="15.75">
      <c r="A186" s="115"/>
      <c r="B186" s="258" t="s">
        <v>44</v>
      </c>
      <c r="C186" s="110">
        <v>12</v>
      </c>
      <c r="D186" s="110"/>
      <c r="E186" s="110"/>
      <c r="F186" s="482"/>
      <c r="G186" s="32">
        <v>4</v>
      </c>
      <c r="H186" s="480">
        <f t="shared" si="8"/>
        <v>120</v>
      </c>
      <c r="I186" s="111">
        <v>12</v>
      </c>
      <c r="J186" s="160" t="s">
        <v>289</v>
      </c>
      <c r="K186" s="160" t="s">
        <v>39</v>
      </c>
      <c r="L186" s="111"/>
      <c r="M186" s="491">
        <f>H186-I186</f>
        <v>108</v>
      </c>
      <c r="N186" s="411"/>
      <c r="O186" s="111"/>
      <c r="P186" s="490"/>
      <c r="Q186" s="119" t="s">
        <v>38</v>
      </c>
      <c r="R186" s="110"/>
      <c r="S186" s="500"/>
      <c r="T186" s="410"/>
      <c r="U186" s="442"/>
      <c r="V186" s="499"/>
    </row>
    <row r="187" spans="1:22" ht="31.5">
      <c r="A187" s="115"/>
      <c r="B187" s="282" t="s">
        <v>275</v>
      </c>
      <c r="C187" s="110"/>
      <c r="D187" s="110"/>
      <c r="E187" s="110"/>
      <c r="F187" s="482"/>
      <c r="G187" s="240">
        <v>9</v>
      </c>
      <c r="H187" s="480">
        <f t="shared" si="8"/>
        <v>270</v>
      </c>
      <c r="I187" s="110"/>
      <c r="J187" s="110"/>
      <c r="K187" s="110"/>
      <c r="L187" s="110"/>
      <c r="M187" s="491"/>
      <c r="N187" s="410"/>
      <c r="O187" s="110"/>
      <c r="P187" s="500"/>
      <c r="Q187" s="410"/>
      <c r="R187" s="110"/>
      <c r="S187" s="500"/>
      <c r="T187" s="635"/>
      <c r="U187" s="442"/>
      <c r="V187" s="499"/>
    </row>
    <row r="188" spans="1:22" ht="15.75">
      <c r="A188" s="115"/>
      <c r="B188" s="258" t="s">
        <v>276</v>
      </c>
      <c r="C188" s="110">
        <v>9</v>
      </c>
      <c r="D188" s="110"/>
      <c r="E188" s="110"/>
      <c r="F188" s="482"/>
      <c r="G188" s="32">
        <v>5</v>
      </c>
      <c r="H188" s="480">
        <f t="shared" si="8"/>
        <v>150</v>
      </c>
      <c r="I188" s="111">
        <v>12</v>
      </c>
      <c r="J188" s="160" t="s">
        <v>289</v>
      </c>
      <c r="K188" s="160" t="s">
        <v>39</v>
      </c>
      <c r="L188" s="111"/>
      <c r="M188" s="491">
        <f>H188-I188</f>
        <v>138</v>
      </c>
      <c r="N188" s="411"/>
      <c r="O188" s="111"/>
      <c r="P188" s="119" t="s">
        <v>38</v>
      </c>
      <c r="Q188" s="411"/>
      <c r="R188" s="111"/>
      <c r="S188" s="500"/>
      <c r="T188" s="635"/>
      <c r="U188" s="442"/>
      <c r="V188" s="499"/>
    </row>
    <row r="189" spans="1:22" ht="15.75">
      <c r="A189" s="115"/>
      <c r="B189" s="258" t="s">
        <v>277</v>
      </c>
      <c r="C189" s="110">
        <v>10</v>
      </c>
      <c r="D189" s="110"/>
      <c r="E189" s="110"/>
      <c r="F189" s="482"/>
      <c r="G189" s="32">
        <v>4</v>
      </c>
      <c r="H189" s="480">
        <f t="shared" si="8"/>
        <v>120</v>
      </c>
      <c r="I189" s="111">
        <v>12</v>
      </c>
      <c r="J189" s="160" t="s">
        <v>289</v>
      </c>
      <c r="K189" s="160" t="s">
        <v>39</v>
      </c>
      <c r="L189" s="111"/>
      <c r="M189" s="491">
        <f>H189-I189</f>
        <v>108</v>
      </c>
      <c r="N189" s="411"/>
      <c r="O189" s="111"/>
      <c r="P189" s="490"/>
      <c r="Q189" s="119" t="s">
        <v>38</v>
      </c>
      <c r="R189" s="111"/>
      <c r="S189" s="500"/>
      <c r="T189" s="635"/>
      <c r="U189" s="442"/>
      <c r="V189" s="499"/>
    </row>
    <row r="190" spans="1:22" ht="31.5">
      <c r="A190" s="115"/>
      <c r="B190" s="282" t="s">
        <v>278</v>
      </c>
      <c r="C190" s="110"/>
      <c r="D190" s="110"/>
      <c r="E190" s="110"/>
      <c r="F190" s="482"/>
      <c r="G190" s="738">
        <f>G191+G192+G193</f>
        <v>9.5</v>
      </c>
      <c r="H190" s="480">
        <f t="shared" si="8"/>
        <v>285</v>
      </c>
      <c r="I190" s="111"/>
      <c r="J190" s="111"/>
      <c r="K190" s="111"/>
      <c r="L190" s="111"/>
      <c r="M190" s="491"/>
      <c r="N190" s="411"/>
      <c r="O190" s="111"/>
      <c r="P190" s="490"/>
      <c r="Q190" s="411"/>
      <c r="R190" s="111"/>
      <c r="S190" s="500"/>
      <c r="T190" s="635"/>
      <c r="U190" s="442"/>
      <c r="V190" s="499"/>
    </row>
    <row r="191" spans="1:22" ht="15.75">
      <c r="A191" s="115"/>
      <c r="B191" s="450" t="s">
        <v>43</v>
      </c>
      <c r="C191" s="110"/>
      <c r="D191" s="110"/>
      <c r="E191" s="110"/>
      <c r="F191" s="482"/>
      <c r="G191" s="738">
        <v>4</v>
      </c>
      <c r="H191" s="480">
        <f t="shared" si="8"/>
        <v>120</v>
      </c>
      <c r="I191" s="111"/>
      <c r="J191" s="111"/>
      <c r="K191" s="111"/>
      <c r="L191" s="111"/>
      <c r="M191" s="491"/>
      <c r="N191" s="411"/>
      <c r="O191" s="111"/>
      <c r="P191" s="490"/>
      <c r="Q191" s="411"/>
      <c r="R191" s="111"/>
      <c r="S191" s="500"/>
      <c r="T191" s="635"/>
      <c r="U191" s="442"/>
      <c r="V191" s="499"/>
    </row>
    <row r="192" spans="1:22" ht="15.75">
      <c r="A192" s="115"/>
      <c r="B192" s="258" t="s">
        <v>44</v>
      </c>
      <c r="C192" s="110">
        <v>10</v>
      </c>
      <c r="D192" s="110"/>
      <c r="E192" s="110"/>
      <c r="F192" s="482"/>
      <c r="G192" s="32">
        <v>4.5</v>
      </c>
      <c r="H192" s="480">
        <f t="shared" si="8"/>
        <v>135</v>
      </c>
      <c r="I192" s="111">
        <v>12</v>
      </c>
      <c r="J192" s="160" t="s">
        <v>289</v>
      </c>
      <c r="K192" s="160" t="s">
        <v>39</v>
      </c>
      <c r="L192" s="111"/>
      <c r="M192" s="491">
        <f>H192-I192</f>
        <v>123</v>
      </c>
      <c r="N192" s="411"/>
      <c r="O192" s="111"/>
      <c r="P192" s="490"/>
      <c r="Q192" s="119" t="s">
        <v>38</v>
      </c>
      <c r="R192" s="111"/>
      <c r="S192" s="500"/>
      <c r="T192" s="635"/>
      <c r="U192" s="442"/>
      <c r="V192" s="499"/>
    </row>
    <row r="193" spans="1:22" ht="31.5">
      <c r="A193" s="115"/>
      <c r="B193" s="282" t="s">
        <v>279</v>
      </c>
      <c r="C193" s="110"/>
      <c r="D193" s="110"/>
      <c r="E193" s="110">
        <v>10</v>
      </c>
      <c r="F193" s="481"/>
      <c r="G193" s="32">
        <v>1</v>
      </c>
      <c r="H193" s="480">
        <f>G193*30</f>
        <v>30</v>
      </c>
      <c r="I193" s="111">
        <v>4</v>
      </c>
      <c r="J193" s="111"/>
      <c r="K193" s="111"/>
      <c r="L193" s="160" t="s">
        <v>288</v>
      </c>
      <c r="M193" s="491">
        <f>H193-I193</f>
        <v>26</v>
      </c>
      <c r="N193" s="411"/>
      <c r="O193" s="111"/>
      <c r="P193" s="490"/>
      <c r="Q193" s="119" t="s">
        <v>288</v>
      </c>
      <c r="R193" s="111"/>
      <c r="S193" s="500"/>
      <c r="T193" s="635"/>
      <c r="U193" s="442"/>
      <c r="V193" s="499"/>
    </row>
    <row r="194" spans="1:22" ht="31.5">
      <c r="A194" s="115"/>
      <c r="B194" s="282" t="s">
        <v>280</v>
      </c>
      <c r="C194" s="111"/>
      <c r="D194" s="111"/>
      <c r="E194" s="111"/>
      <c r="F194" s="484"/>
      <c r="G194" s="240">
        <v>9</v>
      </c>
      <c r="H194" s="480">
        <f>G194*30</f>
        <v>270</v>
      </c>
      <c r="I194" s="111"/>
      <c r="J194" s="111"/>
      <c r="K194" s="111"/>
      <c r="L194" s="111"/>
      <c r="M194" s="491"/>
      <c r="N194" s="411"/>
      <c r="O194" s="111"/>
      <c r="P194" s="490"/>
      <c r="Q194" s="411"/>
      <c r="R194" s="111"/>
      <c r="S194" s="500"/>
      <c r="T194" s="635"/>
      <c r="U194" s="442"/>
      <c r="V194" s="499"/>
    </row>
    <row r="195" spans="1:22" ht="15.75">
      <c r="A195" s="115"/>
      <c r="B195" s="450" t="s">
        <v>43</v>
      </c>
      <c r="C195" s="111"/>
      <c r="D195" s="111"/>
      <c r="E195" s="111"/>
      <c r="F195" s="484"/>
      <c r="G195" s="240">
        <v>3</v>
      </c>
      <c r="H195" s="480">
        <f>G195*30</f>
        <v>90</v>
      </c>
      <c r="I195" s="111"/>
      <c r="J195" s="111"/>
      <c r="K195" s="111"/>
      <c r="L195" s="111"/>
      <c r="M195" s="491"/>
      <c r="N195" s="411"/>
      <c r="O195" s="111"/>
      <c r="P195" s="490"/>
      <c r="Q195" s="411"/>
      <c r="R195" s="111"/>
      <c r="S195" s="500"/>
      <c r="T195" s="635"/>
      <c r="U195" s="442"/>
      <c r="V195" s="499"/>
    </row>
    <row r="196" spans="1:22" ht="15.75">
      <c r="A196" s="115"/>
      <c r="B196" s="258" t="s">
        <v>44</v>
      </c>
      <c r="C196" s="110">
        <v>13</v>
      </c>
      <c r="D196" s="111"/>
      <c r="E196" s="111"/>
      <c r="F196" s="484"/>
      <c r="G196" s="32">
        <v>5</v>
      </c>
      <c r="H196" s="480">
        <f>G196*30</f>
        <v>150</v>
      </c>
      <c r="I196" s="111">
        <v>12</v>
      </c>
      <c r="J196" s="160" t="s">
        <v>289</v>
      </c>
      <c r="K196" s="160" t="s">
        <v>39</v>
      </c>
      <c r="L196" s="111"/>
      <c r="M196" s="491">
        <f>H196-I196</f>
        <v>138</v>
      </c>
      <c r="N196" s="411"/>
      <c r="O196" s="111"/>
      <c r="P196" s="490"/>
      <c r="Q196" s="411"/>
      <c r="R196" s="111"/>
      <c r="S196" s="500"/>
      <c r="T196" s="119" t="s">
        <v>38</v>
      </c>
      <c r="U196" s="442"/>
      <c r="V196" s="499"/>
    </row>
    <row r="197" spans="1:22" ht="16.5" thickBot="1">
      <c r="A197" s="503"/>
      <c r="B197" s="636" t="s">
        <v>281</v>
      </c>
      <c r="C197" s="155"/>
      <c r="D197" s="155"/>
      <c r="E197" s="155"/>
      <c r="F197" s="10">
        <v>13</v>
      </c>
      <c r="G197" s="118">
        <v>1</v>
      </c>
      <c r="H197" s="501">
        <f>G197*30</f>
        <v>30</v>
      </c>
      <c r="I197" s="502">
        <v>4</v>
      </c>
      <c r="J197" s="637"/>
      <c r="K197" s="503"/>
      <c r="L197" s="160" t="s">
        <v>288</v>
      </c>
      <c r="M197" s="505">
        <f>H197-I197</f>
        <v>26</v>
      </c>
      <c r="N197" s="504"/>
      <c r="O197" s="503"/>
      <c r="P197" s="507"/>
      <c r="Q197" s="504"/>
      <c r="R197" s="503"/>
      <c r="S197" s="507"/>
      <c r="T197" s="119" t="s">
        <v>288</v>
      </c>
      <c r="U197" s="503"/>
      <c r="V197" s="507"/>
    </row>
    <row r="198" spans="1:22" ht="16.5" thickBot="1">
      <c r="A198" s="886" t="s">
        <v>172</v>
      </c>
      <c r="B198" s="887"/>
      <c r="C198" s="887"/>
      <c r="D198" s="887"/>
      <c r="E198" s="887"/>
      <c r="F198" s="888"/>
      <c r="G198" s="333">
        <f>G153+G154+G155+G158+G162+G165+G166+G171+G174+G177+G180+G181+G184+G187+G190+G194</f>
        <v>98.5</v>
      </c>
      <c r="H198" s="426">
        <f>PRODUCT(G198,30)</f>
        <v>2955</v>
      </c>
      <c r="I198" s="319"/>
      <c r="J198" s="337"/>
      <c r="K198" s="337"/>
      <c r="L198" s="337"/>
      <c r="M198" s="434"/>
      <c r="N198" s="429"/>
      <c r="O198" s="30"/>
      <c r="P198" s="427"/>
      <c r="Q198" s="477"/>
      <c r="R198" s="31"/>
      <c r="S198" s="427"/>
      <c r="T198" s="508"/>
      <c r="U198" s="30"/>
      <c r="V198" s="215"/>
    </row>
    <row r="199" spans="1:22" ht="16.5" thickBot="1">
      <c r="A199" s="866" t="s">
        <v>69</v>
      </c>
      <c r="B199" s="867"/>
      <c r="C199" s="867"/>
      <c r="D199" s="867"/>
      <c r="E199" s="867"/>
      <c r="F199" s="868"/>
      <c r="G199" s="318">
        <f>G156+G159+G163+G167+G172+G175+G178+G182+G185+G191+G195</f>
        <v>32</v>
      </c>
      <c r="H199" s="426">
        <f>PRODUCT(G199,30)</f>
        <v>960</v>
      </c>
      <c r="I199" s="319"/>
      <c r="J199" s="436"/>
      <c r="K199" s="436"/>
      <c r="L199" s="436"/>
      <c r="M199" s="437"/>
      <c r="N199" s="439"/>
      <c r="O199" s="322"/>
      <c r="P199" s="430"/>
      <c r="Q199" s="506"/>
      <c r="R199" s="509"/>
      <c r="S199" s="430"/>
      <c r="T199" s="431"/>
      <c r="U199" s="331"/>
      <c r="V199" s="215"/>
    </row>
    <row r="200" spans="1:22" ht="16.5" thickBot="1">
      <c r="A200" s="866" t="s">
        <v>173</v>
      </c>
      <c r="B200" s="867"/>
      <c r="C200" s="867"/>
      <c r="D200" s="867"/>
      <c r="E200" s="867"/>
      <c r="F200" s="868"/>
      <c r="G200" s="318">
        <f>G153+G154+G157+G160+G161+G164+G165+G168+G173+G176+G179+G180+G183+G186+G188+G189+G192+G193+G196+G197</f>
        <v>66.5</v>
      </c>
      <c r="H200" s="426">
        <f>PRODUCT(G200,30)</f>
        <v>1995</v>
      </c>
      <c r="I200" s="319">
        <f>SUM(I153:I196)</f>
        <v>198</v>
      </c>
      <c r="J200" s="319">
        <v>120</v>
      </c>
      <c r="K200" s="319" t="s">
        <v>314</v>
      </c>
      <c r="L200" s="346" t="s">
        <v>315</v>
      </c>
      <c r="M200" s="319">
        <f>SUM(M153:M196)</f>
        <v>1767</v>
      </c>
      <c r="N200" s="192"/>
      <c r="O200" s="30"/>
      <c r="P200" s="427" t="s">
        <v>38</v>
      </c>
      <c r="Q200" s="477" t="s">
        <v>316</v>
      </c>
      <c r="R200" s="31"/>
      <c r="S200" s="427" t="s">
        <v>311</v>
      </c>
      <c r="T200" s="508" t="s">
        <v>317</v>
      </c>
      <c r="U200" s="30" t="s">
        <v>310</v>
      </c>
      <c r="V200" s="215"/>
    </row>
    <row r="201" spans="1:22" s="94" customFormat="1" ht="16.5" customHeight="1" thickBot="1">
      <c r="A201" s="892" t="s">
        <v>285</v>
      </c>
      <c r="B201" s="893"/>
      <c r="C201" s="893"/>
      <c r="D201" s="893"/>
      <c r="E201" s="893"/>
      <c r="F201" s="893"/>
      <c r="G201" s="893"/>
      <c r="H201" s="893"/>
      <c r="I201" s="893"/>
      <c r="J201" s="893"/>
      <c r="K201" s="893"/>
      <c r="L201" s="893"/>
      <c r="M201" s="893"/>
      <c r="N201" s="893"/>
      <c r="O201" s="893"/>
      <c r="P201" s="893"/>
      <c r="Q201" s="893"/>
      <c r="R201" s="893"/>
      <c r="S201" s="893"/>
      <c r="T201" s="869"/>
      <c r="U201" s="869"/>
      <c r="V201" s="870"/>
    </row>
    <row r="202" spans="1:22" s="94" customFormat="1" ht="15.75">
      <c r="A202" s="146" t="s">
        <v>131</v>
      </c>
      <c r="B202" s="147" t="s">
        <v>67</v>
      </c>
      <c r="C202" s="108"/>
      <c r="D202" s="108"/>
      <c r="E202" s="144"/>
      <c r="F202" s="148"/>
      <c r="G202" s="149">
        <v>3.5</v>
      </c>
      <c r="H202" s="150">
        <f>PRODUCT(G202,30)</f>
        <v>105</v>
      </c>
      <c r="I202" s="151"/>
      <c r="J202" s="72"/>
      <c r="K202" s="72"/>
      <c r="L202" s="72"/>
      <c r="M202" s="152"/>
      <c r="N202" s="153"/>
      <c r="O202" s="75"/>
      <c r="P202" s="77"/>
      <c r="Q202" s="101"/>
      <c r="R202" s="75"/>
      <c r="S202" s="141"/>
      <c r="T202" s="335"/>
      <c r="U202" s="336"/>
      <c r="V202" s="142"/>
    </row>
    <row r="203" spans="1:22" s="94" customFormat="1" ht="15.75">
      <c r="A203" s="154"/>
      <c r="B203" s="18" t="s">
        <v>43</v>
      </c>
      <c r="C203" s="155"/>
      <c r="D203" s="155"/>
      <c r="E203" s="156"/>
      <c r="F203" s="157"/>
      <c r="G203" s="158"/>
      <c r="H203" s="12"/>
      <c r="I203" s="159"/>
      <c r="J203" s="160"/>
      <c r="K203" s="160"/>
      <c r="L203" s="160"/>
      <c r="M203" s="161"/>
      <c r="N203" s="162"/>
      <c r="O203" s="74"/>
      <c r="P203" s="139"/>
      <c r="Q203" s="116"/>
      <c r="R203" s="121"/>
      <c r="S203" s="68"/>
      <c r="T203" s="328"/>
      <c r="U203" s="277"/>
      <c r="V203" s="135"/>
    </row>
    <row r="204" spans="1:22" s="94" customFormat="1" ht="15.75">
      <c r="A204" s="154" t="s">
        <v>174</v>
      </c>
      <c r="B204" s="33" t="s">
        <v>44</v>
      </c>
      <c r="C204" s="155"/>
      <c r="D204" s="117">
        <v>15</v>
      </c>
      <c r="E204" s="156"/>
      <c r="F204" s="157"/>
      <c r="G204" s="158">
        <v>3.5</v>
      </c>
      <c r="H204" s="12">
        <f>PRODUCT(G204,30)</f>
        <v>105</v>
      </c>
      <c r="I204" s="159"/>
      <c r="J204" s="160"/>
      <c r="K204" s="160"/>
      <c r="L204" s="160"/>
      <c r="M204" s="161"/>
      <c r="N204" s="162"/>
      <c r="O204" s="74"/>
      <c r="P204" s="139"/>
      <c r="Q204" s="116"/>
      <c r="R204" s="121"/>
      <c r="S204" s="68"/>
      <c r="T204" s="328"/>
      <c r="U204" s="277"/>
      <c r="V204" s="135"/>
    </row>
    <row r="205" spans="1:22" s="94" customFormat="1" ht="15.75">
      <c r="A205" s="163" t="s">
        <v>132</v>
      </c>
      <c r="B205" s="164" t="s">
        <v>68</v>
      </c>
      <c r="C205" s="165"/>
      <c r="D205" s="166"/>
      <c r="E205" s="165"/>
      <c r="F205" s="157"/>
      <c r="G205" s="167">
        <v>6.5</v>
      </c>
      <c r="H205" s="12">
        <f>PRODUCT(G205,30)</f>
        <v>195</v>
      </c>
      <c r="I205" s="166"/>
      <c r="J205" s="166"/>
      <c r="K205" s="166"/>
      <c r="L205" s="166"/>
      <c r="M205" s="168"/>
      <c r="N205" s="169"/>
      <c r="O205" s="170"/>
      <c r="P205" s="139"/>
      <c r="Q205" s="171"/>
      <c r="R205" s="172"/>
      <c r="S205" s="68"/>
      <c r="T205" s="328"/>
      <c r="U205" s="277"/>
      <c r="V205" s="135"/>
    </row>
    <row r="206" spans="1:22" s="94" customFormat="1" ht="15.75">
      <c r="A206" s="154"/>
      <c r="B206" s="18" t="s">
        <v>43</v>
      </c>
      <c r="C206" s="140"/>
      <c r="D206" s="12"/>
      <c r="E206" s="140"/>
      <c r="F206" s="134"/>
      <c r="G206" s="173"/>
      <c r="H206" s="12"/>
      <c r="I206" s="12"/>
      <c r="J206" s="12"/>
      <c r="K206" s="12"/>
      <c r="L206" s="12"/>
      <c r="M206" s="174"/>
      <c r="N206" s="138"/>
      <c r="O206" s="36"/>
      <c r="P206" s="21"/>
      <c r="Q206" s="143"/>
      <c r="R206" s="9"/>
      <c r="S206" s="136"/>
      <c r="T206" s="328"/>
      <c r="U206" s="277"/>
      <c r="V206" s="135"/>
    </row>
    <row r="207" spans="1:22" s="94" customFormat="1" ht="16.5" thickBot="1">
      <c r="A207" s="163" t="s">
        <v>175</v>
      </c>
      <c r="B207" s="137" t="s">
        <v>44</v>
      </c>
      <c r="C207" s="165"/>
      <c r="D207" s="170">
        <v>15</v>
      </c>
      <c r="E207" s="165"/>
      <c r="F207" s="157"/>
      <c r="G207" s="167">
        <v>6.5</v>
      </c>
      <c r="H207" s="166">
        <f>PRODUCT(G207,30)</f>
        <v>195</v>
      </c>
      <c r="I207" s="166"/>
      <c r="J207" s="166"/>
      <c r="K207" s="166"/>
      <c r="L207" s="166"/>
      <c r="M207" s="168"/>
      <c r="N207" s="169"/>
      <c r="O207" s="97"/>
      <c r="P207" s="139"/>
      <c r="Q207" s="171"/>
      <c r="R207" s="172"/>
      <c r="S207" s="68"/>
      <c r="T207" s="340"/>
      <c r="U207" s="341"/>
      <c r="V207" s="317"/>
    </row>
    <row r="208" spans="1:22" s="94" customFormat="1" ht="15.75" customHeight="1">
      <c r="A208" s="871" t="s">
        <v>176</v>
      </c>
      <c r="B208" s="872"/>
      <c r="C208" s="872"/>
      <c r="D208" s="872"/>
      <c r="E208" s="872"/>
      <c r="F208" s="873"/>
      <c r="G208" s="175">
        <f>G205+G202</f>
        <v>10</v>
      </c>
      <c r="H208" s="27">
        <f>H202+H205</f>
        <v>300</v>
      </c>
      <c r="I208" s="27"/>
      <c r="J208" s="27"/>
      <c r="K208" s="27"/>
      <c r="L208" s="27"/>
      <c r="M208" s="176"/>
      <c r="N208" s="177"/>
      <c r="O208" s="178"/>
      <c r="P208" s="24"/>
      <c r="Q208" s="78"/>
      <c r="R208" s="65"/>
      <c r="S208" s="70"/>
      <c r="T208" s="335"/>
      <c r="U208" s="336"/>
      <c r="V208" s="142"/>
    </row>
    <row r="209" spans="1:22" s="94" customFormat="1" ht="15.75">
      <c r="A209" s="894" t="s">
        <v>69</v>
      </c>
      <c r="B209" s="895"/>
      <c r="C209" s="895"/>
      <c r="D209" s="895"/>
      <c r="E209" s="895"/>
      <c r="F209" s="896"/>
      <c r="G209" s="179"/>
      <c r="H209" s="12"/>
      <c r="I209" s="12"/>
      <c r="J209" s="12"/>
      <c r="K209" s="12"/>
      <c r="L209" s="12"/>
      <c r="M209" s="174"/>
      <c r="N209" s="138"/>
      <c r="O209" s="36"/>
      <c r="P209" s="21"/>
      <c r="Q209" s="143"/>
      <c r="R209" s="9"/>
      <c r="S209" s="136"/>
      <c r="T209" s="328"/>
      <c r="U209" s="277"/>
      <c r="V209" s="135"/>
    </row>
    <row r="210" spans="1:22" s="94" customFormat="1" ht="16.5" customHeight="1" thickBot="1">
      <c r="A210" s="863" t="s">
        <v>177</v>
      </c>
      <c r="B210" s="864"/>
      <c r="C210" s="864"/>
      <c r="D210" s="864"/>
      <c r="E210" s="864"/>
      <c r="F210" s="865"/>
      <c r="G210" s="180">
        <f>G204+G207</f>
        <v>10</v>
      </c>
      <c r="H210" s="28">
        <f>H204+H207</f>
        <v>300</v>
      </c>
      <c r="I210" s="28"/>
      <c r="J210" s="28"/>
      <c r="K210" s="28"/>
      <c r="L210" s="28"/>
      <c r="M210" s="181"/>
      <c r="N210" s="182"/>
      <c r="O210" s="183"/>
      <c r="P210" s="26"/>
      <c r="Q210" s="184"/>
      <c r="R210" s="102"/>
      <c r="S210" s="185"/>
      <c r="T210" s="340"/>
      <c r="U210" s="341"/>
      <c r="V210" s="317"/>
    </row>
    <row r="211" spans="1:22" s="94" customFormat="1" ht="16.5" customHeight="1" thickBot="1">
      <c r="A211" s="837" t="s">
        <v>284</v>
      </c>
      <c r="B211" s="838"/>
      <c r="C211" s="838"/>
      <c r="D211" s="838"/>
      <c r="E211" s="838"/>
      <c r="F211" s="838"/>
      <c r="G211" s="838"/>
      <c r="H211" s="838"/>
      <c r="I211" s="838"/>
      <c r="J211" s="838"/>
      <c r="K211" s="838"/>
      <c r="L211" s="838"/>
      <c r="M211" s="838"/>
      <c r="N211" s="838"/>
      <c r="O211" s="838"/>
      <c r="P211" s="838"/>
      <c r="Q211" s="838"/>
      <c r="R211" s="838"/>
      <c r="S211" s="838"/>
      <c r="T211" s="869"/>
      <c r="U211" s="869"/>
      <c r="V211" s="870"/>
    </row>
    <row r="212" spans="1:22" s="94" customFormat="1" ht="15.75">
      <c r="A212" s="146" t="s">
        <v>131</v>
      </c>
      <c r="B212" s="147" t="s">
        <v>67</v>
      </c>
      <c r="C212" s="108"/>
      <c r="D212" s="108"/>
      <c r="E212" s="144"/>
      <c r="F212" s="148"/>
      <c r="G212" s="149">
        <v>3.5</v>
      </c>
      <c r="H212" s="150">
        <f>PRODUCT(G212,30)</f>
        <v>105</v>
      </c>
      <c r="I212" s="151"/>
      <c r="J212" s="72"/>
      <c r="K212" s="72"/>
      <c r="L212" s="72"/>
      <c r="M212" s="152"/>
      <c r="N212" s="153"/>
      <c r="O212" s="75"/>
      <c r="P212" s="77"/>
      <c r="Q212" s="101"/>
      <c r="R212" s="75"/>
      <c r="S212" s="141"/>
      <c r="T212" s="335"/>
      <c r="U212" s="336"/>
      <c r="V212" s="142"/>
    </row>
    <row r="213" spans="1:22" s="94" customFormat="1" ht="15.75">
      <c r="A213" s="154"/>
      <c r="B213" s="18" t="s">
        <v>43</v>
      </c>
      <c r="C213" s="155"/>
      <c r="D213" s="155"/>
      <c r="E213" s="156"/>
      <c r="F213" s="157"/>
      <c r="G213" s="158"/>
      <c r="H213" s="12"/>
      <c r="I213" s="159"/>
      <c r="J213" s="160"/>
      <c r="K213" s="160"/>
      <c r="L213" s="160"/>
      <c r="M213" s="161"/>
      <c r="N213" s="162"/>
      <c r="O213" s="74"/>
      <c r="P213" s="139"/>
      <c r="Q213" s="116"/>
      <c r="R213" s="121"/>
      <c r="S213" s="68"/>
      <c r="T213" s="328"/>
      <c r="U213" s="277"/>
      <c r="V213" s="135"/>
    </row>
    <row r="214" spans="1:22" s="94" customFormat="1" ht="15.75">
      <c r="A214" s="154" t="s">
        <v>174</v>
      </c>
      <c r="B214" s="33" t="s">
        <v>44</v>
      </c>
      <c r="C214" s="155"/>
      <c r="D214" s="117">
        <v>15</v>
      </c>
      <c r="E214" s="156"/>
      <c r="F214" s="157"/>
      <c r="G214" s="158">
        <v>3.5</v>
      </c>
      <c r="H214" s="12">
        <f>PRODUCT(G214,30)</f>
        <v>105</v>
      </c>
      <c r="I214" s="159"/>
      <c r="J214" s="160"/>
      <c r="K214" s="160"/>
      <c r="L214" s="160"/>
      <c r="M214" s="161"/>
      <c r="N214" s="162"/>
      <c r="O214" s="74"/>
      <c r="P214" s="139"/>
      <c r="Q214" s="116"/>
      <c r="R214" s="121"/>
      <c r="S214" s="68"/>
      <c r="T214" s="328"/>
      <c r="U214" s="277"/>
      <c r="V214" s="135"/>
    </row>
    <row r="215" spans="1:22" s="94" customFormat="1" ht="15.75">
      <c r="A215" s="163" t="s">
        <v>132</v>
      </c>
      <c r="B215" s="164" t="s">
        <v>68</v>
      </c>
      <c r="C215" s="165"/>
      <c r="D215" s="166"/>
      <c r="E215" s="165"/>
      <c r="F215" s="157"/>
      <c r="G215" s="167">
        <v>6.5</v>
      </c>
      <c r="H215" s="12">
        <f>PRODUCT(G215,30)</f>
        <v>195</v>
      </c>
      <c r="I215" s="166"/>
      <c r="J215" s="166"/>
      <c r="K215" s="166"/>
      <c r="L215" s="166"/>
      <c r="M215" s="168"/>
      <c r="N215" s="169"/>
      <c r="O215" s="170"/>
      <c r="P215" s="139"/>
      <c r="Q215" s="171"/>
      <c r="R215" s="172"/>
      <c r="S215" s="68"/>
      <c r="T215" s="328"/>
      <c r="U215" s="277"/>
      <c r="V215" s="135"/>
    </row>
    <row r="216" spans="1:22" s="94" customFormat="1" ht="15.75">
      <c r="A216" s="154"/>
      <c r="B216" s="18" t="s">
        <v>43</v>
      </c>
      <c r="C216" s="140"/>
      <c r="D216" s="12"/>
      <c r="E216" s="140"/>
      <c r="F216" s="134"/>
      <c r="G216" s="173"/>
      <c r="H216" s="12"/>
      <c r="I216" s="12"/>
      <c r="J216" s="12"/>
      <c r="K216" s="12"/>
      <c r="L216" s="12"/>
      <c r="M216" s="174"/>
      <c r="N216" s="138"/>
      <c r="O216" s="36"/>
      <c r="P216" s="21"/>
      <c r="Q216" s="143"/>
      <c r="R216" s="9"/>
      <c r="S216" s="136"/>
      <c r="T216" s="328"/>
      <c r="U216" s="277"/>
      <c r="V216" s="135"/>
    </row>
    <row r="217" spans="1:22" s="94" customFormat="1" ht="16.5" thickBot="1">
      <c r="A217" s="163" t="s">
        <v>175</v>
      </c>
      <c r="B217" s="137" t="s">
        <v>44</v>
      </c>
      <c r="C217" s="165"/>
      <c r="D217" s="170">
        <v>15</v>
      </c>
      <c r="E217" s="165"/>
      <c r="F217" s="157"/>
      <c r="G217" s="167">
        <v>6.5</v>
      </c>
      <c r="H217" s="166">
        <f>PRODUCT(G217,30)</f>
        <v>195</v>
      </c>
      <c r="I217" s="166"/>
      <c r="J217" s="166"/>
      <c r="K217" s="166"/>
      <c r="L217" s="166"/>
      <c r="M217" s="168"/>
      <c r="N217" s="169"/>
      <c r="O217" s="97"/>
      <c r="P217" s="139"/>
      <c r="Q217" s="171"/>
      <c r="R217" s="172"/>
      <c r="S217" s="68"/>
      <c r="T217" s="340"/>
      <c r="U217" s="341"/>
      <c r="V217" s="317"/>
    </row>
    <row r="218" spans="1:22" s="94" customFormat="1" ht="15.75" customHeight="1">
      <c r="A218" s="871" t="s">
        <v>176</v>
      </c>
      <c r="B218" s="872"/>
      <c r="C218" s="872"/>
      <c r="D218" s="872"/>
      <c r="E218" s="872"/>
      <c r="F218" s="873"/>
      <c r="G218" s="175">
        <f>G215+G212</f>
        <v>10</v>
      </c>
      <c r="H218" s="27">
        <f>H212+H215</f>
        <v>300</v>
      </c>
      <c r="I218" s="27"/>
      <c r="J218" s="27"/>
      <c r="K218" s="27"/>
      <c r="L218" s="27"/>
      <c r="M218" s="176"/>
      <c r="N218" s="177"/>
      <c r="O218" s="178"/>
      <c r="P218" s="24"/>
      <c r="Q218" s="78"/>
      <c r="R218" s="65"/>
      <c r="S218" s="70"/>
      <c r="T218" s="335"/>
      <c r="U218" s="336"/>
      <c r="V218" s="142"/>
    </row>
    <row r="219" spans="1:22" s="94" customFormat="1" ht="15.75">
      <c r="A219" s="894" t="s">
        <v>69</v>
      </c>
      <c r="B219" s="895"/>
      <c r="C219" s="895"/>
      <c r="D219" s="895"/>
      <c r="E219" s="895"/>
      <c r="F219" s="896"/>
      <c r="G219" s="179"/>
      <c r="H219" s="12"/>
      <c r="I219" s="12"/>
      <c r="J219" s="12"/>
      <c r="K219" s="12"/>
      <c r="L219" s="12"/>
      <c r="M219" s="174"/>
      <c r="N219" s="138"/>
      <c r="O219" s="36"/>
      <c r="P219" s="21"/>
      <c r="Q219" s="143"/>
      <c r="R219" s="9"/>
      <c r="S219" s="136"/>
      <c r="T219" s="328"/>
      <c r="U219" s="277"/>
      <c r="V219" s="135"/>
    </row>
    <row r="220" spans="1:22" s="94" customFormat="1" ht="16.5" customHeight="1" thickBot="1">
      <c r="A220" s="863" t="s">
        <v>177</v>
      </c>
      <c r="B220" s="864"/>
      <c r="C220" s="864"/>
      <c r="D220" s="864"/>
      <c r="E220" s="864"/>
      <c r="F220" s="865"/>
      <c r="G220" s="180">
        <f>G214+G217</f>
        <v>10</v>
      </c>
      <c r="H220" s="28">
        <f>H214+H217</f>
        <v>300</v>
      </c>
      <c r="I220" s="28"/>
      <c r="J220" s="28"/>
      <c r="K220" s="28"/>
      <c r="L220" s="28"/>
      <c r="M220" s="181"/>
      <c r="N220" s="182"/>
      <c r="O220" s="183"/>
      <c r="P220" s="26"/>
      <c r="Q220" s="184"/>
      <c r="R220" s="102"/>
      <c r="S220" s="185"/>
      <c r="T220" s="340"/>
      <c r="U220" s="341"/>
      <c r="V220" s="317"/>
    </row>
    <row r="221" spans="1:22" s="94" customFormat="1" ht="16.5" customHeight="1" thickBot="1">
      <c r="A221" s="842" t="s">
        <v>133</v>
      </c>
      <c r="B221" s="843"/>
      <c r="C221" s="843"/>
      <c r="D221" s="843"/>
      <c r="E221" s="843"/>
      <c r="F221" s="843"/>
      <c r="G221" s="843"/>
      <c r="H221" s="843"/>
      <c r="I221" s="843"/>
      <c r="J221" s="843"/>
      <c r="K221" s="843"/>
      <c r="L221" s="843"/>
      <c r="M221" s="843"/>
      <c r="N221" s="843"/>
      <c r="O221" s="843"/>
      <c r="P221" s="843"/>
      <c r="Q221" s="843"/>
      <c r="R221" s="843"/>
      <c r="S221" s="843"/>
      <c r="T221" s="843"/>
      <c r="U221" s="843"/>
      <c r="V221" s="844"/>
    </row>
    <row r="222" spans="1:22" s="94" customFormat="1" ht="16.5" customHeight="1" thickBot="1">
      <c r="A222" s="31" t="s">
        <v>134</v>
      </c>
      <c r="B222" s="186" t="s">
        <v>61</v>
      </c>
      <c r="C222" s="187"/>
      <c r="D222" s="188">
        <v>15</v>
      </c>
      <c r="E222" s="189"/>
      <c r="F222" s="190"/>
      <c r="G222" s="333">
        <v>1.5</v>
      </c>
      <c r="H222" s="191">
        <f>PRODUCT(G222,30)</f>
        <v>45</v>
      </c>
      <c r="I222" s="192"/>
      <c r="J222" s="193"/>
      <c r="K222" s="193"/>
      <c r="L222" s="193"/>
      <c r="M222" s="194"/>
      <c r="N222" s="204"/>
      <c r="O222" s="23"/>
      <c r="P222" s="24"/>
      <c r="Q222" s="201"/>
      <c r="R222" s="191"/>
      <c r="S222" s="79"/>
      <c r="T222" s="330"/>
      <c r="U222" s="331"/>
      <c r="V222" s="215"/>
    </row>
    <row r="223" spans="1:22" s="94" customFormat="1" ht="16.5" customHeight="1" thickBot="1">
      <c r="A223" s="753" t="s">
        <v>178</v>
      </c>
      <c r="B223" s="754"/>
      <c r="C223" s="754"/>
      <c r="D223" s="754"/>
      <c r="E223" s="754"/>
      <c r="F223" s="755"/>
      <c r="G223" s="195">
        <v>1.5</v>
      </c>
      <c r="H223" s="196">
        <f>PRODUCT(G223,30)</f>
        <v>45</v>
      </c>
      <c r="I223" s="197"/>
      <c r="J223" s="198"/>
      <c r="K223" s="198"/>
      <c r="L223" s="198"/>
      <c r="M223" s="62"/>
      <c r="N223" s="205"/>
      <c r="O223" s="25"/>
      <c r="P223" s="26"/>
      <c r="Q223" s="201"/>
      <c r="R223" s="191"/>
      <c r="S223" s="79"/>
      <c r="T223" s="342"/>
      <c r="U223" s="343"/>
      <c r="V223" s="213"/>
    </row>
    <row r="224" spans="1:25" s="94" customFormat="1" ht="16.5" customHeight="1" thickBot="1">
      <c r="A224" s="750" t="s">
        <v>286</v>
      </c>
      <c r="B224" s="751"/>
      <c r="C224" s="751"/>
      <c r="D224" s="751"/>
      <c r="E224" s="751"/>
      <c r="F224" s="751"/>
      <c r="G224" s="751"/>
      <c r="H224" s="751"/>
      <c r="I224" s="751"/>
      <c r="J224" s="751"/>
      <c r="K224" s="751"/>
      <c r="L224" s="751"/>
      <c r="M224" s="751"/>
      <c r="N224" s="751"/>
      <c r="O224" s="751"/>
      <c r="P224" s="751"/>
      <c r="Q224" s="751"/>
      <c r="R224" s="751"/>
      <c r="S224" s="751"/>
      <c r="T224" s="751"/>
      <c r="U224" s="751"/>
      <c r="V224" s="751"/>
      <c r="W224" s="751"/>
      <c r="X224" s="751"/>
      <c r="Y224" s="752"/>
    </row>
    <row r="225" spans="1:22" ht="15.75">
      <c r="A225" s="849" t="s">
        <v>179</v>
      </c>
      <c r="B225" s="850" t="s">
        <v>179</v>
      </c>
      <c r="C225" s="850" t="s">
        <v>179</v>
      </c>
      <c r="D225" s="850" t="s">
        <v>179</v>
      </c>
      <c r="E225" s="850" t="s">
        <v>179</v>
      </c>
      <c r="F225" s="850" t="s">
        <v>179</v>
      </c>
      <c r="G225" s="80">
        <f>G223+G208+G149+G81+G60+G20</f>
        <v>219.5</v>
      </c>
      <c r="H225" s="27">
        <f>PRODUCT(G225,30)</f>
        <v>6585</v>
      </c>
      <c r="I225" s="338">
        <f>I149+I81+I60+I20</f>
        <v>0</v>
      </c>
      <c r="J225" s="63" t="s">
        <v>211</v>
      </c>
      <c r="K225" s="63" t="s">
        <v>210</v>
      </c>
      <c r="L225" s="63" t="s">
        <v>209</v>
      </c>
      <c r="M225" s="339">
        <f>M149+M81+M60+M20</f>
        <v>0</v>
      </c>
      <c r="N225" s="203"/>
      <c r="O225" s="151"/>
      <c r="P225" s="202"/>
      <c r="Q225" s="81"/>
      <c r="R225" s="83"/>
      <c r="S225" s="82"/>
      <c r="T225" s="523"/>
      <c r="U225" s="638"/>
      <c r="V225" s="524"/>
    </row>
    <row r="226" spans="1:22" ht="16.5" thickBot="1">
      <c r="A226" s="833" t="s">
        <v>180</v>
      </c>
      <c r="B226" s="834" t="s">
        <v>180</v>
      </c>
      <c r="C226" s="834" t="s">
        <v>180</v>
      </c>
      <c r="D226" s="834" t="s">
        <v>180</v>
      </c>
      <c r="E226" s="834" t="s">
        <v>180</v>
      </c>
      <c r="F226" s="834" t="s">
        <v>180</v>
      </c>
      <c r="G226" s="84">
        <f>G209+G150+G82+G61+G21</f>
        <v>99.5</v>
      </c>
      <c r="H226" s="639">
        <f>G226*30</f>
        <v>2985</v>
      </c>
      <c r="I226" s="19"/>
      <c r="J226" s="19"/>
      <c r="K226" s="19"/>
      <c r="L226" s="19"/>
      <c r="M226" s="85"/>
      <c r="N226" s="199"/>
      <c r="O226" s="95"/>
      <c r="P226" s="87"/>
      <c r="Q226" s="86"/>
      <c r="R226" s="35"/>
      <c r="S226" s="88"/>
      <c r="T226" s="328"/>
      <c r="U226" s="277"/>
      <c r="V226" s="135"/>
    </row>
    <row r="227" spans="1:22" ht="16.5" thickBot="1">
      <c r="A227" s="759" t="s">
        <v>181</v>
      </c>
      <c r="B227" s="760" t="s">
        <v>181</v>
      </c>
      <c r="C227" s="760" t="s">
        <v>181</v>
      </c>
      <c r="D227" s="760" t="s">
        <v>181</v>
      </c>
      <c r="E227" s="760" t="s">
        <v>181</v>
      </c>
      <c r="F227" s="760" t="s">
        <v>181</v>
      </c>
      <c r="G227" s="89">
        <f>G223+G210+G151+G83+G62+G22</f>
        <v>119.5</v>
      </c>
      <c r="H227" s="640">
        <f>G227*30</f>
        <v>3585</v>
      </c>
      <c r="I227" s="60">
        <v>562</v>
      </c>
      <c r="J227" s="63" t="s">
        <v>211</v>
      </c>
      <c r="K227" s="63" t="s">
        <v>210</v>
      </c>
      <c r="L227" s="63" t="s">
        <v>209</v>
      </c>
      <c r="M227" s="339">
        <f>M151+M83+M62+M22</f>
        <v>2772</v>
      </c>
      <c r="N227" s="200"/>
      <c r="O227" s="96"/>
      <c r="P227" s="90"/>
      <c r="Q227" s="93"/>
      <c r="R227" s="92"/>
      <c r="S227" s="91"/>
      <c r="T227" s="641"/>
      <c r="U227" s="642"/>
      <c r="V227" s="145"/>
    </row>
    <row r="228" spans="1:22" ht="16.5" thickBot="1">
      <c r="A228" s="847" t="s">
        <v>282</v>
      </c>
      <c r="B228" s="848"/>
      <c r="C228" s="848"/>
      <c r="D228" s="848"/>
      <c r="E228" s="848"/>
      <c r="F228" s="848"/>
      <c r="G228" s="848"/>
      <c r="H228" s="848"/>
      <c r="I228" s="848"/>
      <c r="J228" s="848"/>
      <c r="K228" s="848"/>
      <c r="L228" s="848"/>
      <c r="M228" s="848"/>
      <c r="N228" s="728" t="s">
        <v>318</v>
      </c>
      <c r="O228" s="643"/>
      <c r="P228" s="729" t="s">
        <v>319</v>
      </c>
      <c r="Q228" s="31" t="s">
        <v>330</v>
      </c>
      <c r="R228" s="30"/>
      <c r="S228" s="540" t="s">
        <v>208</v>
      </c>
      <c r="T228" s="31" t="s">
        <v>291</v>
      </c>
      <c r="U228" s="30" t="s">
        <v>332</v>
      </c>
      <c r="V228" s="730"/>
    </row>
    <row r="229" spans="1:22" ht="15.75">
      <c r="A229" s="845" t="s">
        <v>27</v>
      </c>
      <c r="B229" s="846"/>
      <c r="C229" s="846"/>
      <c r="D229" s="846"/>
      <c r="E229" s="846"/>
      <c r="F229" s="846"/>
      <c r="G229" s="846"/>
      <c r="H229" s="846"/>
      <c r="I229" s="846"/>
      <c r="J229" s="846"/>
      <c r="K229" s="846"/>
      <c r="L229" s="846"/>
      <c r="M229" s="846"/>
      <c r="N229" s="568">
        <v>3</v>
      </c>
      <c r="O229" s="644"/>
      <c r="P229" s="645">
        <v>4</v>
      </c>
      <c r="Q229" s="646">
        <v>3</v>
      </c>
      <c r="R229" s="27"/>
      <c r="S229" s="27">
        <v>4</v>
      </c>
      <c r="T229" s="647">
        <v>3</v>
      </c>
      <c r="U229" s="150">
        <v>1</v>
      </c>
      <c r="V229" s="524"/>
    </row>
    <row r="230" spans="1:22" ht="15.75">
      <c r="A230" s="845" t="s">
        <v>28</v>
      </c>
      <c r="B230" s="846"/>
      <c r="C230" s="846"/>
      <c r="D230" s="846"/>
      <c r="E230" s="846"/>
      <c r="F230" s="846"/>
      <c r="G230" s="846"/>
      <c r="H230" s="846"/>
      <c r="I230" s="846"/>
      <c r="J230" s="846"/>
      <c r="K230" s="846"/>
      <c r="L230" s="846"/>
      <c r="M230" s="846"/>
      <c r="N230" s="648">
        <v>1</v>
      </c>
      <c r="O230" s="644"/>
      <c r="P230" s="645">
        <v>2</v>
      </c>
      <c r="Q230" s="649">
        <v>2</v>
      </c>
      <c r="R230" s="12"/>
      <c r="S230" s="12">
        <v>1</v>
      </c>
      <c r="T230" s="649">
        <v>4</v>
      </c>
      <c r="U230" s="12">
        <v>2</v>
      </c>
      <c r="V230" s="650">
        <v>3</v>
      </c>
    </row>
    <row r="231" spans="1:22" ht="15.75">
      <c r="A231" s="845" t="s">
        <v>54</v>
      </c>
      <c r="B231" s="846"/>
      <c r="C231" s="846"/>
      <c r="D231" s="846"/>
      <c r="E231" s="846"/>
      <c r="F231" s="846"/>
      <c r="G231" s="846"/>
      <c r="H231" s="846"/>
      <c r="I231" s="846"/>
      <c r="J231" s="846"/>
      <c r="K231" s="846"/>
      <c r="L231" s="846"/>
      <c r="M231" s="846"/>
      <c r="N231" s="568"/>
      <c r="O231" s="6"/>
      <c r="P231" s="21"/>
      <c r="Q231" s="651"/>
      <c r="R231" s="12"/>
      <c r="S231" s="12"/>
      <c r="T231" s="649">
        <v>1</v>
      </c>
      <c r="U231" s="12"/>
      <c r="V231" s="135"/>
    </row>
    <row r="232" spans="1:22" ht="16.5" thickBot="1">
      <c r="A232" s="845" t="s">
        <v>55</v>
      </c>
      <c r="B232" s="846"/>
      <c r="C232" s="846"/>
      <c r="D232" s="846"/>
      <c r="E232" s="846"/>
      <c r="F232" s="846"/>
      <c r="G232" s="846"/>
      <c r="H232" s="846"/>
      <c r="I232" s="846"/>
      <c r="J232" s="846"/>
      <c r="K232" s="846"/>
      <c r="L232" s="846"/>
      <c r="M232" s="846"/>
      <c r="N232" s="652"/>
      <c r="O232" s="122"/>
      <c r="P232" s="139"/>
      <c r="Q232" s="653">
        <v>1</v>
      </c>
      <c r="R232" s="166"/>
      <c r="S232" s="166">
        <v>1</v>
      </c>
      <c r="T232" s="653"/>
      <c r="U232" s="166">
        <v>1</v>
      </c>
      <c r="V232" s="145"/>
    </row>
    <row r="233" spans="1:22" ht="16.5" thickBot="1">
      <c r="A233" s="206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880">
        <f>G19+G34+G35+G41+G77+G51+G55+G56+G59+G74+G109+G80+G30</f>
        <v>37</v>
      </c>
      <c r="O233" s="881"/>
      <c r="P233" s="882"/>
      <c r="Q233" s="880">
        <f>G68+G27+G100+G107+G110+G113+G114+G117+G123+G144+G103+G71</f>
        <v>34.5</v>
      </c>
      <c r="R233" s="881"/>
      <c r="S233" s="882"/>
      <c r="T233" s="880">
        <f>G45+G106+G120+G124+G125+G134+G204+G207+G222+G148+G146+G127+G48+G38+G13+G130+G133</f>
        <v>48</v>
      </c>
      <c r="U233" s="881"/>
      <c r="V233" s="882"/>
    </row>
    <row r="234" spans="1:22" s="547" customFormat="1" ht="14.25" thickBot="1">
      <c r="A234" s="654"/>
      <c r="B234" s="654"/>
      <c r="C234" s="654"/>
      <c r="D234" s="654"/>
      <c r="E234" s="654"/>
      <c r="F234" s="654"/>
      <c r="G234" s="654"/>
      <c r="H234" s="654"/>
      <c r="I234" s="654"/>
      <c r="J234" s="654"/>
      <c r="K234" s="654"/>
      <c r="L234" s="654"/>
      <c r="M234" s="631"/>
      <c r="N234" s="877">
        <f>N233+Q233+T233</f>
        <v>119.5</v>
      </c>
      <c r="O234" s="878"/>
      <c r="P234" s="878"/>
      <c r="Q234" s="878"/>
      <c r="R234" s="878"/>
      <c r="S234" s="878"/>
      <c r="T234" s="878"/>
      <c r="U234" s="878"/>
      <c r="V234" s="879"/>
    </row>
    <row r="235" spans="1:25" s="94" customFormat="1" ht="16.5" customHeight="1" thickBot="1">
      <c r="A235" s="750" t="s">
        <v>287</v>
      </c>
      <c r="B235" s="751"/>
      <c r="C235" s="751"/>
      <c r="D235" s="751"/>
      <c r="E235" s="751"/>
      <c r="F235" s="751"/>
      <c r="G235" s="751"/>
      <c r="H235" s="751"/>
      <c r="I235" s="751"/>
      <c r="J235" s="751"/>
      <c r="K235" s="751"/>
      <c r="L235" s="751"/>
      <c r="M235" s="751"/>
      <c r="N235" s="751"/>
      <c r="O235" s="751"/>
      <c r="P235" s="751"/>
      <c r="Q235" s="751"/>
      <c r="R235" s="751"/>
      <c r="S235" s="751"/>
      <c r="T235" s="751"/>
      <c r="U235" s="751"/>
      <c r="V235" s="751"/>
      <c r="W235" s="751"/>
      <c r="X235" s="751"/>
      <c r="Y235" s="752"/>
    </row>
    <row r="236" spans="1:22" ht="15.75">
      <c r="A236" s="849" t="s">
        <v>179</v>
      </c>
      <c r="B236" s="850" t="s">
        <v>179</v>
      </c>
      <c r="C236" s="850" t="s">
        <v>179</v>
      </c>
      <c r="D236" s="850" t="s">
        <v>179</v>
      </c>
      <c r="E236" s="850" t="s">
        <v>179</v>
      </c>
      <c r="F236" s="850" t="s">
        <v>179</v>
      </c>
      <c r="G236" s="80">
        <f>G20+G60+G93+G198+G218+G223</f>
        <v>215</v>
      </c>
      <c r="H236" s="80">
        <f>H20+H60+H93+H198+H218+H223</f>
        <v>6450</v>
      </c>
      <c r="I236" s="338">
        <f>I20+I60+I93+I198</f>
        <v>0</v>
      </c>
      <c r="J236" s="63" t="s">
        <v>294</v>
      </c>
      <c r="K236" s="63" t="s">
        <v>295</v>
      </c>
      <c r="L236" s="63" t="s">
        <v>296</v>
      </c>
      <c r="M236" s="339">
        <f>M20+M60+M93+M198</f>
        <v>0</v>
      </c>
      <c r="N236" s="203"/>
      <c r="O236" s="151"/>
      <c r="P236" s="202"/>
      <c r="Q236" s="81"/>
      <c r="R236" s="83"/>
      <c r="S236" s="82"/>
      <c r="T236" s="523"/>
      <c r="U236" s="638"/>
      <c r="V236" s="524"/>
    </row>
    <row r="237" spans="1:22" ht="16.5" thickBot="1">
      <c r="A237" s="833" t="s">
        <v>180</v>
      </c>
      <c r="B237" s="834" t="s">
        <v>180</v>
      </c>
      <c r="C237" s="834" t="s">
        <v>180</v>
      </c>
      <c r="D237" s="834" t="s">
        <v>180</v>
      </c>
      <c r="E237" s="834" t="s">
        <v>180</v>
      </c>
      <c r="F237" s="834" t="s">
        <v>180</v>
      </c>
      <c r="G237" s="84">
        <f>G21+G61+G94+G199+G219</f>
        <v>94.5</v>
      </c>
      <c r="H237" s="84">
        <f>H21+H61+H94+H199+H219</f>
        <v>2835</v>
      </c>
      <c r="I237" s="19"/>
      <c r="J237" s="19"/>
      <c r="K237" s="19"/>
      <c r="L237" s="19"/>
      <c r="M237" s="85"/>
      <c r="N237" s="199"/>
      <c r="O237" s="95"/>
      <c r="P237" s="87"/>
      <c r="Q237" s="86"/>
      <c r="R237" s="35"/>
      <c r="S237" s="88"/>
      <c r="T237" s="328"/>
      <c r="U237" s="277"/>
      <c r="V237" s="135"/>
    </row>
    <row r="238" spans="1:22" ht="16.5" thickBot="1">
      <c r="A238" s="759" t="s">
        <v>181</v>
      </c>
      <c r="B238" s="760" t="s">
        <v>181</v>
      </c>
      <c r="C238" s="760" t="s">
        <v>181</v>
      </c>
      <c r="D238" s="760" t="s">
        <v>181</v>
      </c>
      <c r="E238" s="760" t="s">
        <v>181</v>
      </c>
      <c r="F238" s="760" t="s">
        <v>181</v>
      </c>
      <c r="G238" s="89">
        <f>G22+G62+G95+G200+G220+G223</f>
        <v>120.5</v>
      </c>
      <c r="H238" s="89">
        <f>H22+H62+H95+H200+H220+H223</f>
        <v>3615</v>
      </c>
      <c r="I238" s="60">
        <v>562</v>
      </c>
      <c r="J238" s="63" t="s">
        <v>294</v>
      </c>
      <c r="K238" s="63" t="s">
        <v>296</v>
      </c>
      <c r="L238" s="63" t="s">
        <v>209</v>
      </c>
      <c r="M238" s="339">
        <f>M22+M62+M95+M200</f>
        <v>2894</v>
      </c>
      <c r="N238" s="200"/>
      <c r="O238" s="96"/>
      <c r="P238" s="90"/>
      <c r="Q238" s="93"/>
      <c r="R238" s="92"/>
      <c r="S238" s="91"/>
      <c r="T238" s="656"/>
      <c r="U238" s="656"/>
      <c r="V238" s="659"/>
    </row>
    <row r="239" spans="1:22" ht="16.5" thickBot="1">
      <c r="A239" s="847" t="s">
        <v>283</v>
      </c>
      <c r="B239" s="848"/>
      <c r="C239" s="848"/>
      <c r="D239" s="848"/>
      <c r="E239" s="848"/>
      <c r="F239" s="848"/>
      <c r="G239" s="848"/>
      <c r="H239" s="848"/>
      <c r="I239" s="848"/>
      <c r="J239" s="848"/>
      <c r="K239" s="848"/>
      <c r="L239" s="848"/>
      <c r="M239" s="848"/>
      <c r="N239" s="728" t="s">
        <v>318</v>
      </c>
      <c r="O239" s="731"/>
      <c r="P239" s="731" t="s">
        <v>320</v>
      </c>
      <c r="Q239" s="31" t="s">
        <v>321</v>
      </c>
      <c r="R239" s="732"/>
      <c r="S239" s="730" t="s">
        <v>291</v>
      </c>
      <c r="T239" s="733" t="s">
        <v>208</v>
      </c>
      <c r="U239" s="734" t="s">
        <v>333</v>
      </c>
      <c r="V239" s="409"/>
    </row>
    <row r="240" spans="1:22" ht="15.75">
      <c r="A240" s="845" t="s">
        <v>27</v>
      </c>
      <c r="B240" s="846"/>
      <c r="C240" s="846"/>
      <c r="D240" s="846"/>
      <c r="E240" s="846"/>
      <c r="F240" s="846"/>
      <c r="G240" s="846"/>
      <c r="H240" s="846"/>
      <c r="I240" s="846"/>
      <c r="J240" s="846"/>
      <c r="K240" s="846"/>
      <c r="L240" s="846"/>
      <c r="M240" s="846"/>
      <c r="N240" s="418">
        <v>3</v>
      </c>
      <c r="O240" s="419"/>
      <c r="P240" s="663">
        <v>4</v>
      </c>
      <c r="Q240" s="657">
        <v>3</v>
      </c>
      <c r="R240" s="419"/>
      <c r="S240" s="214">
        <v>5</v>
      </c>
      <c r="T240" s="657">
        <v>3</v>
      </c>
      <c r="U240" s="657">
        <v>3</v>
      </c>
      <c r="V240" s="660"/>
    </row>
    <row r="241" spans="1:22" ht="15.75">
      <c r="A241" s="845" t="s">
        <v>28</v>
      </c>
      <c r="B241" s="846"/>
      <c r="C241" s="846"/>
      <c r="D241" s="846"/>
      <c r="E241" s="846"/>
      <c r="F241" s="846"/>
      <c r="G241" s="846"/>
      <c r="H241" s="846"/>
      <c r="I241" s="846"/>
      <c r="J241" s="846"/>
      <c r="K241" s="846"/>
      <c r="L241" s="846"/>
      <c r="M241" s="846"/>
      <c r="N241" s="420">
        <v>1</v>
      </c>
      <c r="O241" s="417"/>
      <c r="P241" s="424">
        <v>2</v>
      </c>
      <c r="Q241" s="658">
        <v>2</v>
      </c>
      <c r="R241" s="417"/>
      <c r="S241" s="650">
        <v>2</v>
      </c>
      <c r="T241" s="658">
        <v>4</v>
      </c>
      <c r="U241" s="658">
        <v>0</v>
      </c>
      <c r="V241" s="424">
        <v>3</v>
      </c>
    </row>
    <row r="242" spans="1:22" ht="15.75">
      <c r="A242" s="845" t="s">
        <v>54</v>
      </c>
      <c r="B242" s="846"/>
      <c r="C242" s="846"/>
      <c r="D242" s="846"/>
      <c r="E242" s="846"/>
      <c r="F242" s="846"/>
      <c r="G242" s="846"/>
      <c r="H242" s="846"/>
      <c r="I242" s="846"/>
      <c r="J242" s="846"/>
      <c r="K242" s="846"/>
      <c r="L242" s="846"/>
      <c r="M242" s="846"/>
      <c r="N242" s="420"/>
      <c r="O242" s="417"/>
      <c r="P242" s="424"/>
      <c r="Q242" s="658">
        <v>1</v>
      </c>
      <c r="R242" s="417"/>
      <c r="S242" s="650"/>
      <c r="T242" s="658">
        <v>1</v>
      </c>
      <c r="U242" s="417">
        <v>1</v>
      </c>
      <c r="V242" s="424"/>
    </row>
    <row r="243" spans="1:22" ht="16.5" thickBot="1">
      <c r="A243" s="845" t="s">
        <v>55</v>
      </c>
      <c r="B243" s="846"/>
      <c r="C243" s="846"/>
      <c r="D243" s="846"/>
      <c r="E243" s="846"/>
      <c r="F243" s="846"/>
      <c r="G243" s="846"/>
      <c r="H243" s="846"/>
      <c r="I243" s="846"/>
      <c r="J243" s="846"/>
      <c r="K243" s="846"/>
      <c r="L243" s="846"/>
      <c r="M243" s="846"/>
      <c r="N243" s="421"/>
      <c r="O243" s="422"/>
      <c r="P243" s="425"/>
      <c r="Q243" s="661"/>
      <c r="R243" s="422"/>
      <c r="S243" s="662">
        <v>1</v>
      </c>
      <c r="T243" s="661"/>
      <c r="U243" s="422"/>
      <c r="V243" s="425"/>
    </row>
    <row r="244" spans="1:22" ht="16.5" thickBot="1">
      <c r="A244" s="206"/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874">
        <f>G19+G30+G34+G35+G41+G51+G55+G56+G59+G92+G188</f>
        <v>33</v>
      </c>
      <c r="O244" s="875"/>
      <c r="P244" s="876"/>
      <c r="Q244" s="889">
        <f>G27+G88+G89+G160+G161+G164+G165+G173+G176+G183+G186+G189+G192+G193</f>
        <v>44.5</v>
      </c>
      <c r="R244" s="875"/>
      <c r="S244" s="876"/>
      <c r="T244" s="874">
        <f>G13+G38+G45+G48+G153+G157+G169+G170+G179+G180+G196+G197+G220+G223+G154</f>
        <v>43</v>
      </c>
      <c r="U244" s="890"/>
      <c r="V244" s="891"/>
    </row>
    <row r="245" spans="1:22" ht="16.5" thickBot="1">
      <c r="A245" s="206"/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415"/>
      <c r="O245" s="416"/>
      <c r="P245" s="416"/>
      <c r="Q245" s="416"/>
      <c r="R245" s="416"/>
      <c r="S245" s="408"/>
      <c r="T245" s="414"/>
      <c r="U245" s="408"/>
      <c r="V245" s="409"/>
    </row>
    <row r="246" spans="1:22" ht="16.5" thickBot="1">
      <c r="A246" s="206"/>
      <c r="B246" s="413" t="s">
        <v>107</v>
      </c>
      <c r="C246" s="413"/>
      <c r="D246" s="853"/>
      <c r="E246" s="857"/>
      <c r="F246" s="857"/>
      <c r="G246" s="413"/>
      <c r="H246" s="855" t="s">
        <v>108</v>
      </c>
      <c r="I246" s="858"/>
      <c r="J246" s="858"/>
      <c r="K246" s="206"/>
      <c r="L246" s="206"/>
      <c r="M246" s="206"/>
      <c r="N246" s="830">
        <f>N244+Q244+T244</f>
        <v>120.5</v>
      </c>
      <c r="O246" s="831"/>
      <c r="P246" s="831"/>
      <c r="Q246" s="831"/>
      <c r="R246" s="831"/>
      <c r="S246" s="831"/>
      <c r="T246" s="831"/>
      <c r="U246" s="831"/>
      <c r="V246" s="832"/>
    </row>
    <row r="247" spans="2:22" ht="15.75">
      <c r="B247" s="413" t="s">
        <v>292</v>
      </c>
      <c r="D247" s="859"/>
      <c r="E247" s="859"/>
      <c r="F247" s="859"/>
      <c r="H247" s="860" t="s">
        <v>293</v>
      </c>
      <c r="I247" s="860"/>
      <c r="J247" s="860"/>
      <c r="V247" s="37"/>
    </row>
    <row r="248" spans="2:22" ht="15.75">
      <c r="B248" s="413" t="s">
        <v>109</v>
      </c>
      <c r="C248" s="413"/>
      <c r="D248" s="853"/>
      <c r="E248" s="854"/>
      <c r="F248" s="854"/>
      <c r="G248" s="413"/>
      <c r="H248" s="855" t="s">
        <v>110</v>
      </c>
      <c r="I248" s="856"/>
      <c r="J248" s="856"/>
      <c r="V248" s="547"/>
    </row>
    <row r="249" ht="12.75">
      <c r="V249" s="547"/>
    </row>
    <row r="250" ht="12.75">
      <c r="V250" s="547"/>
    </row>
    <row r="251" ht="12.75">
      <c r="V251" s="547"/>
    </row>
    <row r="252" ht="12.75">
      <c r="V252" s="547"/>
    </row>
    <row r="253" ht="12.75">
      <c r="V253" s="547"/>
    </row>
    <row r="254" ht="12.75">
      <c r="V254" s="547"/>
    </row>
    <row r="255" ht="12.75">
      <c r="V255" s="547"/>
    </row>
    <row r="256" ht="12.75">
      <c r="V256" s="547"/>
    </row>
    <row r="257" ht="12.75">
      <c r="V257" s="547"/>
    </row>
    <row r="258" ht="12.75">
      <c r="V258" s="547"/>
    </row>
    <row r="259" ht="12.75">
      <c r="V259" s="547"/>
    </row>
    <row r="260" ht="12.75">
      <c r="V260" s="547"/>
    </row>
    <row r="261" ht="12.75">
      <c r="V261" s="547"/>
    </row>
    <row r="262" ht="12.75">
      <c r="V262" s="547"/>
    </row>
    <row r="263" ht="12.75">
      <c r="V263" s="547"/>
    </row>
    <row r="264" ht="12.75">
      <c r="V264" s="547"/>
    </row>
    <row r="265" ht="12.75">
      <c r="V265" s="547"/>
    </row>
    <row r="266" ht="12.75">
      <c r="V266" s="547"/>
    </row>
    <row r="267" ht="12.75">
      <c r="V267" s="547"/>
    </row>
    <row r="268" ht="12.75">
      <c r="V268" s="547"/>
    </row>
    <row r="269" ht="12.75">
      <c r="V269" s="547"/>
    </row>
    <row r="270" ht="12.75">
      <c r="V270" s="547"/>
    </row>
    <row r="271" ht="12.75">
      <c r="V271" s="547"/>
    </row>
    <row r="272" ht="12.75">
      <c r="V272" s="547"/>
    </row>
    <row r="273" ht="12.75">
      <c r="V273" s="547"/>
    </row>
    <row r="274" ht="12.75">
      <c r="V274" s="547"/>
    </row>
    <row r="275" ht="12.75">
      <c r="V275" s="547"/>
    </row>
    <row r="276" ht="12.75">
      <c r="V276" s="547"/>
    </row>
    <row r="277" ht="12.75">
      <c r="V277" s="547"/>
    </row>
    <row r="278" ht="12.75">
      <c r="V278" s="547"/>
    </row>
    <row r="279" ht="12.75">
      <c r="V279" s="547"/>
    </row>
    <row r="280" ht="12.75">
      <c r="V280" s="547"/>
    </row>
    <row r="281" ht="12.75">
      <c r="V281" s="547"/>
    </row>
    <row r="282" ht="12.75">
      <c r="V282" s="547"/>
    </row>
    <row r="283" ht="12.75">
      <c r="V283" s="547"/>
    </row>
    <row r="284" ht="12.75">
      <c r="V284" s="547"/>
    </row>
    <row r="285" ht="12.75">
      <c r="V285" s="547"/>
    </row>
    <row r="286" ht="12.75">
      <c r="V286" s="547"/>
    </row>
    <row r="287" ht="12.75">
      <c r="V287" s="547"/>
    </row>
    <row r="288" ht="12.75">
      <c r="V288" s="547"/>
    </row>
    <row r="289" ht="12.75">
      <c r="V289" s="547"/>
    </row>
    <row r="290" ht="12.75">
      <c r="V290" s="547"/>
    </row>
    <row r="291" ht="12.75">
      <c r="V291" s="547"/>
    </row>
    <row r="292" ht="12.75">
      <c r="V292" s="547"/>
    </row>
    <row r="293" ht="12.75">
      <c r="V293" s="547"/>
    </row>
    <row r="294" ht="12.75">
      <c r="V294" s="547"/>
    </row>
    <row r="295" ht="12.75">
      <c r="V295" s="547"/>
    </row>
    <row r="296" ht="12.75">
      <c r="V296" s="547"/>
    </row>
    <row r="297" ht="12.75">
      <c r="V297" s="547"/>
    </row>
    <row r="298" ht="12.75">
      <c r="V298" s="547"/>
    </row>
    <row r="299" ht="12.75">
      <c r="V299" s="547"/>
    </row>
    <row r="300" ht="12.75">
      <c r="V300" s="547"/>
    </row>
    <row r="301" ht="12.75">
      <c r="V301" s="547"/>
    </row>
    <row r="302" ht="12.75">
      <c r="V302" s="547"/>
    </row>
  </sheetData>
  <sheetProtection/>
  <mergeCells count="96">
    <mergeCell ref="A201:V201"/>
    <mergeCell ref="Q233:S233"/>
    <mergeCell ref="A231:M231"/>
    <mergeCell ref="A219:F219"/>
    <mergeCell ref="A225:F225"/>
    <mergeCell ref="A208:F208"/>
    <mergeCell ref="A209:F209"/>
    <mergeCell ref="A243:M243"/>
    <mergeCell ref="N244:P244"/>
    <mergeCell ref="N234:V234"/>
    <mergeCell ref="N233:P233"/>
    <mergeCell ref="A232:M232"/>
    <mergeCell ref="A85:V85"/>
    <mergeCell ref="A198:F198"/>
    <mergeCell ref="T233:V233"/>
    <mergeCell ref="Q244:S244"/>
    <mergeCell ref="T244:V244"/>
    <mergeCell ref="A239:M239"/>
    <mergeCell ref="A93:F93"/>
    <mergeCell ref="A94:F94"/>
    <mergeCell ref="A95:F95"/>
    <mergeCell ref="A220:F220"/>
    <mergeCell ref="A210:F210"/>
    <mergeCell ref="A199:F199"/>
    <mergeCell ref="A200:F200"/>
    <mergeCell ref="A211:V211"/>
    <mergeCell ref="A218:F218"/>
    <mergeCell ref="A96:V96"/>
    <mergeCell ref="A150:F150"/>
    <mergeCell ref="A151:F151"/>
    <mergeCell ref="A149:F149"/>
    <mergeCell ref="D248:F248"/>
    <mergeCell ref="H248:J248"/>
    <mergeCell ref="D246:F246"/>
    <mergeCell ref="H246:J246"/>
    <mergeCell ref="D247:F247"/>
    <mergeCell ref="H247:J247"/>
    <mergeCell ref="A242:M242"/>
    <mergeCell ref="A241:M241"/>
    <mergeCell ref="A240:M240"/>
    <mergeCell ref="A229:M229"/>
    <mergeCell ref="A230:M230"/>
    <mergeCell ref="A228:M228"/>
    <mergeCell ref="A235:Y235"/>
    <mergeCell ref="A236:F236"/>
    <mergeCell ref="A237:F237"/>
    <mergeCell ref="A238:F238"/>
    <mergeCell ref="A23:V23"/>
    <mergeCell ref="A61:F61"/>
    <mergeCell ref="N246:V246"/>
    <mergeCell ref="A226:F226"/>
    <mergeCell ref="A227:F227"/>
    <mergeCell ref="A97:V97"/>
    <mergeCell ref="A152:V152"/>
    <mergeCell ref="A135:V135"/>
    <mergeCell ref="A142:T142"/>
    <mergeCell ref="A221:V221"/>
    <mergeCell ref="A83:F83"/>
    <mergeCell ref="A65:V65"/>
    <mergeCell ref="A81:F81"/>
    <mergeCell ref="A82:F82"/>
    <mergeCell ref="A1:Z1"/>
    <mergeCell ref="C2:F3"/>
    <mergeCell ref="B2:B7"/>
    <mergeCell ref="C4:C7"/>
    <mergeCell ref="D4:D7"/>
    <mergeCell ref="M3:M7"/>
    <mergeCell ref="I3:L3"/>
    <mergeCell ref="E5:E7"/>
    <mergeCell ref="T4:V4"/>
    <mergeCell ref="G2:G7"/>
    <mergeCell ref="E8:F8"/>
    <mergeCell ref="J4:J7"/>
    <mergeCell ref="E4:F4"/>
    <mergeCell ref="I4:I7"/>
    <mergeCell ref="H3:H7"/>
    <mergeCell ref="A10:V10"/>
    <mergeCell ref="A2:A7"/>
    <mergeCell ref="N2:V3"/>
    <mergeCell ref="H2:M2"/>
    <mergeCell ref="N4:P4"/>
    <mergeCell ref="K4:K7"/>
    <mergeCell ref="N6:V6"/>
    <mergeCell ref="Q4:S4"/>
    <mergeCell ref="F5:F7"/>
    <mergeCell ref="L4:L7"/>
    <mergeCell ref="A20:F20"/>
    <mergeCell ref="A224:Y224"/>
    <mergeCell ref="A223:F223"/>
    <mergeCell ref="A9:V9"/>
    <mergeCell ref="A21:F21"/>
    <mergeCell ref="A22:F22"/>
    <mergeCell ref="A63:V63"/>
    <mergeCell ref="A62:F62"/>
    <mergeCell ref="A60:F60"/>
    <mergeCell ref="A64:V64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0" r:id="rId1"/>
  <rowBreaks count="2" manualBreakCount="2">
    <brk id="130" max="255" man="1"/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39"/>
  <sheetViews>
    <sheetView tabSelected="1" zoomScale="75" zoomScaleNormal="75" zoomScalePageLayoutView="0" workbookViewId="0" topLeftCell="A22">
      <selection activeCell="A30" sqref="A30:BA30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7" width="3.375" style="0" customWidth="1"/>
    <col min="18" max="18" width="3.2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00390625" style="0" customWidth="1"/>
    <col min="33" max="33" width="4.625" style="0" customWidth="1"/>
    <col min="34" max="35" width="5.625" style="0" customWidth="1"/>
    <col min="36" max="36" width="5.125" style="0" customWidth="1"/>
    <col min="37" max="37" width="6.625" style="0" customWidth="1"/>
    <col min="38" max="38" width="4.75390625" style="0" customWidth="1"/>
    <col min="39" max="39" width="5.125" style="0" customWidth="1"/>
    <col min="40" max="40" width="3.875" style="0" customWidth="1"/>
    <col min="41" max="41" width="10.2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8" width="4.125" style="0" customWidth="1"/>
    <col min="49" max="51" width="3.875" style="0" customWidth="1"/>
    <col min="52" max="52" width="3.625" style="0" customWidth="1"/>
    <col min="53" max="53" width="4.1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1040"/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53" t="s">
        <v>85</v>
      </c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  <c r="AK2" s="1053"/>
      <c r="AL2" s="1053"/>
      <c r="AM2" s="1053"/>
      <c r="AN2" s="105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53" ht="26.25">
      <c r="A3" s="1047" t="s">
        <v>13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ht="27">
      <c r="A4" s="1054" t="s">
        <v>29</v>
      </c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5" t="s">
        <v>14</v>
      </c>
      <c r="Q4" s="1056"/>
      <c r="R4" s="1056"/>
      <c r="S4" s="1056"/>
      <c r="T4" s="1056"/>
      <c r="U4" s="1056"/>
      <c r="V4" s="1056"/>
      <c r="W4" s="1056"/>
      <c r="X4" s="1056"/>
      <c r="Y4" s="1056"/>
      <c r="Z4" s="1056"/>
      <c r="AA4" s="1056"/>
      <c r="AB4" s="1056"/>
      <c r="AC4" s="1056"/>
      <c r="AD4" s="1056"/>
      <c r="AE4" s="1056"/>
      <c r="AF4" s="1056"/>
      <c r="AG4" s="1056"/>
      <c r="AH4" s="1056"/>
      <c r="AI4" s="1056"/>
      <c r="AJ4" s="1056"/>
      <c r="AK4" s="1056"/>
      <c r="AL4" s="1056"/>
      <c r="AM4" s="1056"/>
      <c r="AN4" s="1041" t="s">
        <v>297</v>
      </c>
      <c r="AO4" s="1052"/>
      <c r="AP4" s="1052"/>
      <c r="AQ4" s="1052"/>
      <c r="AR4" s="1052"/>
      <c r="AS4" s="1052"/>
      <c r="AT4" s="1052"/>
      <c r="AU4" s="1052"/>
      <c r="AV4" s="1052"/>
      <c r="AW4" s="1052"/>
      <c r="AX4" s="1052"/>
      <c r="AY4" s="1052"/>
      <c r="AZ4" s="1052"/>
      <c r="BA4" s="1052"/>
    </row>
    <row r="5" spans="1:53" ht="30.75" customHeight="1">
      <c r="A5" s="1057" t="s">
        <v>137</v>
      </c>
      <c r="B5" s="1057"/>
      <c r="C5" s="1057"/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  <c r="AN5" s="1052"/>
      <c r="AO5" s="1052"/>
      <c r="AP5" s="1052"/>
      <c r="AQ5" s="1052"/>
      <c r="AR5" s="1052"/>
      <c r="AS5" s="1052"/>
      <c r="AT5" s="1052"/>
      <c r="AU5" s="1052"/>
      <c r="AV5" s="1052"/>
      <c r="AW5" s="1052"/>
      <c r="AX5" s="1052"/>
      <c r="AY5" s="1052"/>
      <c r="AZ5" s="1052"/>
      <c r="BA5" s="1052"/>
    </row>
    <row r="6" spans="1:53" ht="25.5">
      <c r="A6" s="1040"/>
      <c r="B6" s="1040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1041" t="s">
        <v>106</v>
      </c>
      <c r="AO6" s="1042"/>
      <c r="AP6" s="1042"/>
      <c r="AQ6" s="1042"/>
      <c r="AR6" s="1042"/>
      <c r="AS6" s="1042"/>
      <c r="AT6" s="1042"/>
      <c r="AU6" s="1042"/>
      <c r="AV6" s="1042"/>
      <c r="AW6" s="1042"/>
      <c r="AX6" s="1042"/>
      <c r="AY6" s="1042"/>
      <c r="AZ6" s="1042"/>
      <c r="BA6" s="1042"/>
    </row>
    <row r="7" spans="1:53" ht="23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  <c r="AN7" s="1051" t="s">
        <v>104</v>
      </c>
      <c r="AO7" s="1042"/>
      <c r="AP7" s="1042"/>
      <c r="AQ7" s="1042"/>
      <c r="AR7" s="1042"/>
      <c r="AS7" s="1042"/>
      <c r="AT7" s="1042"/>
      <c r="AU7" s="1042"/>
      <c r="AV7" s="1042"/>
      <c r="AW7" s="1042"/>
      <c r="AX7" s="1042"/>
      <c r="AY7" s="1042"/>
      <c r="AZ7" s="1042"/>
      <c r="BA7" s="1042"/>
    </row>
    <row r="8" spans="1:53" ht="33" customHeight="1">
      <c r="A8" s="1047" t="s">
        <v>217</v>
      </c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1042"/>
      <c r="AO8" s="1042"/>
      <c r="AP8" s="1042"/>
      <c r="AQ8" s="1042"/>
      <c r="AR8" s="1042"/>
      <c r="AS8" s="1042"/>
      <c r="AT8" s="1042"/>
      <c r="AU8" s="1042"/>
      <c r="AV8" s="1042"/>
      <c r="AW8" s="1042"/>
      <c r="AX8" s="1042"/>
      <c r="AY8" s="1042"/>
      <c r="AZ8" s="1042"/>
      <c r="BA8" s="1042"/>
    </row>
    <row r="9" spans="1:53" ht="25.5" customHeight="1">
      <c r="A9" s="1040"/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9" t="s">
        <v>88</v>
      </c>
      <c r="Q9" s="1049"/>
      <c r="R9" s="1049"/>
      <c r="S9" s="1049"/>
      <c r="T9" s="1049"/>
      <c r="U9" s="1049"/>
      <c r="V9" s="1049"/>
      <c r="W9" s="1049"/>
      <c r="X9" s="1049"/>
      <c r="Y9" s="1049"/>
      <c r="Z9" s="1049"/>
      <c r="AA9" s="1049"/>
      <c r="AB9" s="1049"/>
      <c r="AC9" s="1049"/>
      <c r="AD9" s="1049"/>
      <c r="AE9" s="1049"/>
      <c r="AF9" s="1049"/>
      <c r="AG9" s="1049"/>
      <c r="AH9" s="1049"/>
      <c r="AI9" s="1049"/>
      <c r="AJ9" s="1049"/>
      <c r="AK9" s="1049"/>
      <c r="AL9" s="1049"/>
      <c r="AM9" s="1049"/>
      <c r="AN9" s="1048" t="s">
        <v>213</v>
      </c>
      <c r="AO9" s="1048"/>
      <c r="AP9" s="1048"/>
      <c r="AQ9" s="1048"/>
      <c r="AR9" s="1048"/>
      <c r="AS9" s="1048"/>
      <c r="AT9" s="1048"/>
      <c r="AU9" s="1048"/>
      <c r="AV9" s="1048"/>
      <c r="AW9" s="1048"/>
      <c r="AX9" s="1048"/>
      <c r="AY9" s="1048"/>
      <c r="AZ9" s="1048"/>
      <c r="BA9" s="1048"/>
    </row>
    <row r="10" spans="1:5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050" t="s">
        <v>89</v>
      </c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4"/>
      <c r="AM10" s="44"/>
      <c r="AN10" s="1048"/>
      <c r="AO10" s="1048"/>
      <c r="AP10" s="1048"/>
      <c r="AQ10" s="1048"/>
      <c r="AR10" s="1048"/>
      <c r="AS10" s="1048"/>
      <c r="AT10" s="1048"/>
      <c r="AU10" s="1048"/>
      <c r="AV10" s="1048"/>
      <c r="AW10" s="1048"/>
      <c r="AX10" s="1048"/>
      <c r="AY10" s="1048"/>
      <c r="AZ10" s="1048"/>
      <c r="BA10" s="1048"/>
    </row>
    <row r="11" spans="1:53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50" t="s">
        <v>214</v>
      </c>
      <c r="Q11" s="1050"/>
      <c r="R11" s="1050"/>
      <c r="S11" s="1050"/>
      <c r="T11" s="1050"/>
      <c r="U11" s="1050"/>
      <c r="V11" s="1050"/>
      <c r="W11" s="1050"/>
      <c r="X11" s="1050"/>
      <c r="Y11" s="1050"/>
      <c r="Z11" s="1050"/>
      <c r="AA11" s="1050"/>
      <c r="AB11" s="1050"/>
      <c r="AC11" s="1050"/>
      <c r="AD11" s="1050"/>
      <c r="AE11" s="1050"/>
      <c r="AF11" s="1050"/>
      <c r="AG11" s="1050"/>
      <c r="AH11" s="1050"/>
      <c r="AI11" s="1050"/>
      <c r="AJ11" s="1050"/>
      <c r="AK11" s="1050"/>
      <c r="AL11" s="44"/>
      <c r="AM11" s="44"/>
      <c r="AN11" s="1048"/>
      <c r="AO11" s="1048"/>
      <c r="AP11" s="1048"/>
      <c r="AQ11" s="1048"/>
      <c r="AR11" s="1048"/>
      <c r="AS11" s="1048"/>
      <c r="AT11" s="1048"/>
      <c r="AU11" s="1048"/>
      <c r="AV11" s="1048"/>
      <c r="AW11" s="1048"/>
      <c r="AX11" s="1048"/>
      <c r="AY11" s="1048"/>
      <c r="AZ11" s="1048"/>
      <c r="BA11" s="1048"/>
    </row>
    <row r="12" spans="1:53" ht="53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043" t="s">
        <v>215</v>
      </c>
      <c r="Q12" s="1043"/>
      <c r="R12" s="1043"/>
      <c r="S12" s="1043"/>
      <c r="T12" s="1043"/>
      <c r="U12" s="1043"/>
      <c r="V12" s="1043"/>
      <c r="W12" s="1043"/>
      <c r="X12" s="1043"/>
      <c r="Y12" s="1043"/>
      <c r="Z12" s="1043"/>
      <c r="AA12" s="1043"/>
      <c r="AB12" s="1043"/>
      <c r="AC12" s="1043"/>
      <c r="AD12" s="1043"/>
      <c r="AE12" s="1043"/>
      <c r="AF12" s="1043"/>
      <c r="AG12" s="1043"/>
      <c r="AH12" s="1043"/>
      <c r="AI12" s="1043"/>
      <c r="AJ12" s="1043"/>
      <c r="AK12" s="1043"/>
      <c r="AL12" s="44"/>
      <c r="AM12" s="44"/>
      <c r="AN12" s="1048"/>
      <c r="AO12" s="1048"/>
      <c r="AP12" s="1048"/>
      <c r="AQ12" s="1048"/>
      <c r="AR12" s="1048"/>
      <c r="AS12" s="1048"/>
      <c r="AT12" s="1048"/>
      <c r="AU12" s="1048"/>
      <c r="AV12" s="1048"/>
      <c r="AW12" s="1048"/>
      <c r="AX12" s="1048"/>
      <c r="AY12" s="1048"/>
      <c r="AZ12" s="1048"/>
      <c r="BA12" s="1048"/>
    </row>
    <row r="13" spans="1:53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44" t="s">
        <v>216</v>
      </c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4"/>
      <c r="AI13" s="1044"/>
      <c r="AJ13" s="1044"/>
      <c r="AK13" s="1044"/>
      <c r="AL13" s="47"/>
      <c r="AM13" s="47"/>
      <c r="AN13" s="1048"/>
      <c r="AO13" s="1048"/>
      <c r="AP13" s="1048"/>
      <c r="AQ13" s="1048"/>
      <c r="AR13" s="1048"/>
      <c r="AS13" s="1048"/>
      <c r="AT13" s="1048"/>
      <c r="AU13" s="1048"/>
      <c r="AV13" s="1048"/>
      <c r="AW13" s="1048"/>
      <c r="AX13" s="1048"/>
      <c r="AY13" s="1048"/>
      <c r="AZ13" s="1048"/>
      <c r="BA13" s="1048"/>
    </row>
    <row r="14" spans="1:53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44" t="s">
        <v>334</v>
      </c>
      <c r="Q14" s="1044"/>
      <c r="R14" s="1044"/>
      <c r="S14" s="1044"/>
      <c r="T14" s="1044"/>
      <c r="U14" s="1044"/>
      <c r="V14" s="1044"/>
      <c r="W14" s="1044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4"/>
      <c r="AH14" s="1044"/>
      <c r="AI14" s="1044"/>
      <c r="AJ14" s="1044"/>
      <c r="AK14" s="1044"/>
      <c r="AL14" s="47"/>
      <c r="AM14" s="47"/>
      <c r="AN14" s="1048"/>
      <c r="AO14" s="1048"/>
      <c r="AP14" s="1048"/>
      <c r="AQ14" s="1048"/>
      <c r="AR14" s="1048"/>
      <c r="AS14" s="1048"/>
      <c r="AT14" s="1048"/>
      <c r="AU14" s="1048"/>
      <c r="AV14" s="1048"/>
      <c r="AW14" s="1048"/>
      <c r="AX14" s="1048"/>
      <c r="AY14" s="1048"/>
      <c r="AZ14" s="1048"/>
      <c r="BA14" s="1048"/>
    </row>
    <row r="15" spans="1:53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45" t="s">
        <v>322</v>
      </c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45"/>
      <c r="AF15" s="1045"/>
      <c r="AG15" s="48"/>
      <c r="AH15" s="48"/>
      <c r="AI15" s="48"/>
      <c r="AJ15" s="48"/>
      <c r="AK15" s="48"/>
      <c r="AL15" s="49"/>
      <c r="AM15" s="49"/>
      <c r="AN15" s="1048"/>
      <c r="AO15" s="1048"/>
      <c r="AP15" s="1048"/>
      <c r="AQ15" s="1048"/>
      <c r="AR15" s="1048"/>
      <c r="AS15" s="1048"/>
      <c r="AT15" s="1048"/>
      <c r="AU15" s="1048"/>
      <c r="AV15" s="1048"/>
      <c r="AW15" s="1048"/>
      <c r="AX15" s="1048"/>
      <c r="AY15" s="1048"/>
      <c r="AZ15" s="1048"/>
      <c r="BA15" s="1048"/>
    </row>
    <row r="16" spans="1:53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048"/>
      <c r="AO16" s="1048"/>
      <c r="AP16" s="1048"/>
      <c r="AQ16" s="1048"/>
      <c r="AR16" s="1048"/>
      <c r="AS16" s="1048"/>
      <c r="AT16" s="1048"/>
      <c r="AU16" s="1048"/>
      <c r="AV16" s="1048"/>
      <c r="AW16" s="1048"/>
      <c r="AX16" s="1048"/>
      <c r="AY16" s="1048"/>
      <c r="AZ16" s="1048"/>
      <c r="BA16" s="1048"/>
    </row>
    <row r="17" spans="1:53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048"/>
      <c r="AO17" s="1048"/>
      <c r="AP17" s="1048"/>
      <c r="AQ17" s="1048"/>
      <c r="AR17" s="1048"/>
      <c r="AS17" s="1048"/>
      <c r="AT17" s="1048"/>
      <c r="AU17" s="1048"/>
      <c r="AV17" s="1048"/>
      <c r="AW17" s="1048"/>
      <c r="AX17" s="1048"/>
      <c r="AY17" s="1048"/>
      <c r="AZ17" s="1048"/>
      <c r="BA17" s="1048"/>
    </row>
    <row r="18" spans="1:5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048"/>
      <c r="AO18" s="1048"/>
      <c r="AP18" s="1048"/>
      <c r="AQ18" s="1048"/>
      <c r="AR18" s="1048"/>
      <c r="AS18" s="1048"/>
      <c r="AT18" s="1048"/>
      <c r="AU18" s="1048"/>
      <c r="AV18" s="1048"/>
      <c r="AW18" s="1048"/>
      <c r="AX18" s="1048"/>
      <c r="AY18" s="1048"/>
      <c r="AZ18" s="1048"/>
      <c r="BA18" s="1048"/>
    </row>
    <row r="19" spans="1:5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</row>
    <row r="20" spans="1:53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048"/>
      <c r="AO20" s="1048"/>
      <c r="AP20" s="1048"/>
      <c r="AQ20" s="1048"/>
      <c r="AR20" s="1048"/>
      <c r="AS20" s="1048"/>
      <c r="AT20" s="1048"/>
      <c r="AU20" s="1048"/>
      <c r="AV20" s="1048"/>
      <c r="AW20" s="1048"/>
      <c r="AX20" s="1048"/>
      <c r="AY20" s="1048"/>
      <c r="AZ20" s="1048"/>
      <c r="BA20" s="1048"/>
    </row>
    <row r="21" spans="1:53" ht="26.25" thickBot="1">
      <c r="A21" s="1046" t="s">
        <v>90</v>
      </c>
      <c r="B21" s="1046"/>
      <c r="C21" s="1046"/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46"/>
      <c r="O21" s="1046"/>
      <c r="P21" s="1046"/>
      <c r="Q21" s="1046"/>
      <c r="R21" s="1046"/>
      <c r="S21" s="1046"/>
      <c r="T21" s="1046"/>
      <c r="U21" s="1046"/>
      <c r="V21" s="1046"/>
      <c r="W21" s="1046"/>
      <c r="X21" s="1046"/>
      <c r="Y21" s="1046"/>
      <c r="Z21" s="1046"/>
      <c r="AA21" s="1046"/>
      <c r="AB21" s="1046"/>
      <c r="AC21" s="1046"/>
      <c r="AD21" s="1046"/>
      <c r="AE21" s="1046"/>
      <c r="AF21" s="1046"/>
      <c r="AG21" s="1046"/>
      <c r="AH21" s="1046"/>
      <c r="AI21" s="1046"/>
      <c r="AJ21" s="1046"/>
      <c r="AK21" s="1046"/>
      <c r="AL21" s="1046"/>
      <c r="AM21" s="1046"/>
      <c r="AN21" s="1046"/>
      <c r="AO21" s="1046"/>
      <c r="AP21" s="1046"/>
      <c r="AQ21" s="1046"/>
      <c r="AR21" s="1046"/>
      <c r="AS21" s="1046"/>
      <c r="AT21" s="1046"/>
      <c r="AU21" s="1046"/>
      <c r="AV21" s="1046"/>
      <c r="AW21" s="1046"/>
      <c r="AX21" s="1046"/>
      <c r="AY21" s="1046"/>
      <c r="AZ21" s="1046"/>
      <c r="BA21" s="1046"/>
    </row>
    <row r="22" spans="1:53" ht="15.75" customHeight="1" thickBot="1">
      <c r="A22" s="1034" t="s">
        <v>12</v>
      </c>
      <c r="B22" s="1037" t="s">
        <v>0</v>
      </c>
      <c r="C22" s="1038"/>
      <c r="D22" s="1038"/>
      <c r="E22" s="1039"/>
      <c r="F22" s="1037" t="s">
        <v>1</v>
      </c>
      <c r="G22" s="1038"/>
      <c r="H22" s="1038"/>
      <c r="I22" s="1039"/>
      <c r="J22" s="1031" t="s">
        <v>2</v>
      </c>
      <c r="K22" s="1033"/>
      <c r="L22" s="1033"/>
      <c r="M22" s="1033"/>
      <c r="N22" s="1031" t="s">
        <v>3</v>
      </c>
      <c r="O22" s="1033"/>
      <c r="P22" s="1033"/>
      <c r="Q22" s="1033"/>
      <c r="R22" s="1036"/>
      <c r="S22" s="1031" t="s">
        <v>4</v>
      </c>
      <c r="T22" s="1032"/>
      <c r="U22" s="1032"/>
      <c r="V22" s="1032"/>
      <c r="W22" s="1033"/>
      <c r="X22" s="1031" t="s">
        <v>5</v>
      </c>
      <c r="Y22" s="1033"/>
      <c r="Z22" s="1033"/>
      <c r="AA22" s="1036"/>
      <c r="AB22" s="1037" t="s">
        <v>6</v>
      </c>
      <c r="AC22" s="1038"/>
      <c r="AD22" s="1038"/>
      <c r="AE22" s="1039"/>
      <c r="AF22" s="1037" t="s">
        <v>7</v>
      </c>
      <c r="AG22" s="1038"/>
      <c r="AH22" s="1038"/>
      <c r="AI22" s="1039"/>
      <c r="AJ22" s="1031" t="s">
        <v>8</v>
      </c>
      <c r="AK22" s="1032"/>
      <c r="AL22" s="1032"/>
      <c r="AM22" s="1032"/>
      <c r="AN22" s="1033"/>
      <c r="AO22" s="1031" t="s">
        <v>9</v>
      </c>
      <c r="AP22" s="1033"/>
      <c r="AQ22" s="1033"/>
      <c r="AR22" s="1036"/>
      <c r="AS22" s="1031" t="s">
        <v>10</v>
      </c>
      <c r="AT22" s="1032"/>
      <c r="AU22" s="1032"/>
      <c r="AV22" s="1032"/>
      <c r="AW22" s="1033"/>
      <c r="AX22" s="1031" t="s">
        <v>11</v>
      </c>
      <c r="AY22" s="1033"/>
      <c r="AZ22" s="1033"/>
      <c r="BA22" s="1036"/>
    </row>
    <row r="23" spans="1:53" ht="16.5" thickBot="1">
      <c r="A23" s="1035"/>
      <c r="B23" s="350">
        <v>1</v>
      </c>
      <c r="C23" s="351">
        <v>2</v>
      </c>
      <c r="D23" s="351">
        <v>3</v>
      </c>
      <c r="E23" s="352">
        <v>4</v>
      </c>
      <c r="F23" s="350">
        <v>5</v>
      </c>
      <c r="G23" s="351">
        <v>6</v>
      </c>
      <c r="H23" s="351">
        <v>7</v>
      </c>
      <c r="I23" s="352">
        <v>8</v>
      </c>
      <c r="J23" s="350">
        <v>9</v>
      </c>
      <c r="K23" s="351">
        <v>10</v>
      </c>
      <c r="L23" s="351">
        <v>11</v>
      </c>
      <c r="M23" s="353">
        <v>12</v>
      </c>
      <c r="N23" s="354">
        <v>13</v>
      </c>
      <c r="O23" s="350">
        <v>14</v>
      </c>
      <c r="P23" s="351">
        <v>15</v>
      </c>
      <c r="Q23" s="351">
        <v>16</v>
      </c>
      <c r="R23" s="352">
        <v>17</v>
      </c>
      <c r="S23" s="350">
        <v>18</v>
      </c>
      <c r="T23" s="351">
        <v>19</v>
      </c>
      <c r="U23" s="351">
        <v>20</v>
      </c>
      <c r="V23" s="352">
        <v>21</v>
      </c>
      <c r="W23" s="355">
        <v>22</v>
      </c>
      <c r="X23" s="350">
        <v>23</v>
      </c>
      <c r="Y23" s="351">
        <v>24</v>
      </c>
      <c r="Z23" s="351">
        <v>25</v>
      </c>
      <c r="AA23" s="352">
        <v>26</v>
      </c>
      <c r="AB23" s="350">
        <v>27</v>
      </c>
      <c r="AC23" s="351">
        <v>28</v>
      </c>
      <c r="AD23" s="351">
        <v>29</v>
      </c>
      <c r="AE23" s="352">
        <v>30</v>
      </c>
      <c r="AF23" s="350">
        <v>31</v>
      </c>
      <c r="AG23" s="351">
        <v>32</v>
      </c>
      <c r="AH23" s="351">
        <v>33</v>
      </c>
      <c r="AI23" s="352">
        <v>34</v>
      </c>
      <c r="AJ23" s="350">
        <v>35</v>
      </c>
      <c r="AK23" s="351">
        <v>36</v>
      </c>
      <c r="AL23" s="351">
        <v>37</v>
      </c>
      <c r="AM23" s="353">
        <v>38</v>
      </c>
      <c r="AN23" s="349">
        <v>39</v>
      </c>
      <c r="AO23" s="348">
        <v>40</v>
      </c>
      <c r="AP23" s="356">
        <v>41</v>
      </c>
      <c r="AQ23" s="351">
        <v>42</v>
      </c>
      <c r="AR23" s="352">
        <v>43</v>
      </c>
      <c r="AS23" s="350">
        <v>44</v>
      </c>
      <c r="AT23" s="351">
        <v>45</v>
      </c>
      <c r="AU23" s="351">
        <v>46</v>
      </c>
      <c r="AV23" s="352">
        <v>47</v>
      </c>
      <c r="AW23" s="350">
        <v>48</v>
      </c>
      <c r="AX23" s="351">
        <v>49</v>
      </c>
      <c r="AY23" s="351">
        <v>50</v>
      </c>
      <c r="AZ23" s="351">
        <v>51</v>
      </c>
      <c r="BA23" s="352">
        <v>52</v>
      </c>
    </row>
    <row r="24" spans="1:53" ht="19.5" thickBot="1">
      <c r="A24" s="357">
        <v>3</v>
      </c>
      <c r="B24" s="358" t="s">
        <v>30</v>
      </c>
      <c r="C24" s="359" t="s">
        <v>79</v>
      </c>
      <c r="D24" s="359"/>
      <c r="E24" s="360"/>
      <c r="F24" s="361"/>
      <c r="G24" s="362"/>
      <c r="H24" s="362"/>
      <c r="I24" s="362"/>
      <c r="J24" s="363"/>
      <c r="K24" s="364"/>
      <c r="L24" s="362"/>
      <c r="M24" s="365"/>
      <c r="N24" s="358"/>
      <c r="O24" s="361"/>
      <c r="P24" s="362"/>
      <c r="Q24" s="362" t="s">
        <v>15</v>
      </c>
      <c r="R24" s="366" t="s">
        <v>248</v>
      </c>
      <c r="S24" s="358" t="s">
        <v>30</v>
      </c>
      <c r="T24" s="359" t="s">
        <v>249</v>
      </c>
      <c r="U24" s="359"/>
      <c r="V24" s="359"/>
      <c r="W24" s="367"/>
      <c r="X24" s="358"/>
      <c r="Y24" s="359"/>
      <c r="Z24" s="359"/>
      <c r="AA24" s="360"/>
      <c r="AB24" s="361"/>
      <c r="AC24" s="362"/>
      <c r="AD24" s="362"/>
      <c r="AE24" s="363"/>
      <c r="AF24" s="364"/>
      <c r="AG24" s="362"/>
      <c r="AH24" s="362"/>
      <c r="AI24" s="365"/>
      <c r="AJ24" s="358"/>
      <c r="AK24" s="359"/>
      <c r="AL24" s="359"/>
      <c r="AM24" s="359"/>
      <c r="AN24" s="360"/>
      <c r="AO24" s="359"/>
      <c r="AP24" s="368" t="s">
        <v>80</v>
      </c>
      <c r="AQ24" s="368" t="s">
        <v>15</v>
      </c>
      <c r="AR24" s="369" t="s">
        <v>16</v>
      </c>
      <c r="AS24" s="370" t="s">
        <v>16</v>
      </c>
      <c r="AT24" s="371" t="s">
        <v>16</v>
      </c>
      <c r="AU24" s="371" t="s">
        <v>16</v>
      </c>
      <c r="AV24" s="371" t="s">
        <v>16</v>
      </c>
      <c r="AW24" s="372" t="s">
        <v>16</v>
      </c>
      <c r="AX24" s="371" t="s">
        <v>16</v>
      </c>
      <c r="AY24" s="371" t="s">
        <v>16</v>
      </c>
      <c r="AZ24" s="371" t="s">
        <v>16</v>
      </c>
      <c r="BA24" s="371" t="s">
        <v>16</v>
      </c>
    </row>
    <row r="25" spans="1:53" ht="19.5" thickBot="1">
      <c r="A25" s="357">
        <v>4</v>
      </c>
      <c r="B25" s="358" t="s">
        <v>30</v>
      </c>
      <c r="C25" s="359" t="s">
        <v>79</v>
      </c>
      <c r="D25" s="373"/>
      <c r="E25" s="374"/>
      <c r="F25" s="375"/>
      <c r="G25" s="376"/>
      <c r="H25" s="376"/>
      <c r="I25" s="376"/>
      <c r="J25" s="377"/>
      <c r="K25" s="378"/>
      <c r="L25" s="379"/>
      <c r="M25" s="380"/>
      <c r="N25" s="381"/>
      <c r="O25" s="382"/>
      <c r="P25" s="379"/>
      <c r="Q25" s="383" t="s">
        <v>15</v>
      </c>
      <c r="R25" s="366" t="s">
        <v>248</v>
      </c>
      <c r="S25" s="384" t="s">
        <v>30</v>
      </c>
      <c r="T25" s="373" t="s">
        <v>249</v>
      </c>
      <c r="U25" s="373"/>
      <c r="V25" s="373"/>
      <c r="W25" s="385"/>
      <c r="X25" s="384"/>
      <c r="Y25" s="373"/>
      <c r="Z25" s="373"/>
      <c r="AA25" s="374"/>
      <c r="AB25" s="383"/>
      <c r="AC25" s="368"/>
      <c r="AD25" s="368"/>
      <c r="AE25" s="366"/>
      <c r="AF25" s="364"/>
      <c r="AG25" s="362"/>
      <c r="AH25" s="362"/>
      <c r="AI25" s="365"/>
      <c r="AJ25" s="364"/>
      <c r="AK25" s="362"/>
      <c r="AL25" s="362"/>
      <c r="AM25" s="362"/>
      <c r="AN25" s="363"/>
      <c r="AO25" s="362"/>
      <c r="AP25" s="368" t="s">
        <v>80</v>
      </c>
      <c r="AQ25" s="368" t="s">
        <v>15</v>
      </c>
      <c r="AR25" s="369" t="s">
        <v>16</v>
      </c>
      <c r="AS25" s="384" t="s">
        <v>16</v>
      </c>
      <c r="AT25" s="383" t="s">
        <v>16</v>
      </c>
      <c r="AU25" s="368" t="s">
        <v>16</v>
      </c>
      <c r="AV25" s="368" t="s">
        <v>16</v>
      </c>
      <c r="AW25" s="366" t="s">
        <v>16</v>
      </c>
      <c r="AX25" s="383" t="s">
        <v>16</v>
      </c>
      <c r="AY25" s="368" t="s">
        <v>16</v>
      </c>
      <c r="AZ25" s="371" t="s">
        <v>16</v>
      </c>
      <c r="BA25" s="371" t="s">
        <v>16</v>
      </c>
    </row>
    <row r="26" spans="1:53" ht="19.5" thickBot="1">
      <c r="A26" s="386">
        <v>5</v>
      </c>
      <c r="B26" s="358" t="s">
        <v>30</v>
      </c>
      <c r="C26" s="359" t="s">
        <v>79</v>
      </c>
      <c r="D26" s="387"/>
      <c r="E26" s="388"/>
      <c r="F26" s="389"/>
      <c r="G26" s="387"/>
      <c r="H26" s="387"/>
      <c r="I26" s="387"/>
      <c r="J26" s="388"/>
      <c r="K26" s="390"/>
      <c r="L26" s="391"/>
      <c r="M26" s="392"/>
      <c r="N26" s="393"/>
      <c r="O26" s="394"/>
      <c r="P26" s="391"/>
      <c r="Q26" s="391" t="s">
        <v>15</v>
      </c>
      <c r="R26" s="395" t="s">
        <v>248</v>
      </c>
      <c r="S26" s="396" t="s">
        <v>30</v>
      </c>
      <c r="T26" s="387" t="s">
        <v>249</v>
      </c>
      <c r="U26" s="387"/>
      <c r="V26" s="397"/>
      <c r="W26" s="398"/>
      <c r="X26" s="396"/>
      <c r="Y26" s="387"/>
      <c r="Z26" s="397"/>
      <c r="AA26" s="399"/>
      <c r="AB26" s="400"/>
      <c r="AC26" s="387"/>
      <c r="AD26" s="387" t="s">
        <v>80</v>
      </c>
      <c r="AE26" s="395" t="s">
        <v>15</v>
      </c>
      <c r="AF26" s="401" t="s">
        <v>49</v>
      </c>
      <c r="AG26" s="402" t="s">
        <v>49</v>
      </c>
      <c r="AH26" s="402" t="s">
        <v>49</v>
      </c>
      <c r="AI26" s="392" t="s">
        <v>49</v>
      </c>
      <c r="AJ26" s="390" t="s">
        <v>49</v>
      </c>
      <c r="AK26" s="391" t="s">
        <v>49</v>
      </c>
      <c r="AL26" s="391" t="s">
        <v>49</v>
      </c>
      <c r="AM26" s="391" t="s">
        <v>49</v>
      </c>
      <c r="AN26" s="395" t="s">
        <v>49</v>
      </c>
      <c r="AO26" s="391" t="s">
        <v>49</v>
      </c>
      <c r="AP26" s="391" t="s">
        <v>49</v>
      </c>
      <c r="AQ26" s="391" t="s">
        <v>86</v>
      </c>
      <c r="AR26" s="392" t="s">
        <v>86</v>
      </c>
      <c r="AS26" s="403" t="s">
        <v>250</v>
      </c>
      <c r="AT26" s="404" t="s">
        <v>250</v>
      </c>
      <c r="AU26" s="405" t="s">
        <v>250</v>
      </c>
      <c r="AV26" s="405" t="s">
        <v>250</v>
      </c>
      <c r="AW26" s="406" t="s">
        <v>250</v>
      </c>
      <c r="AX26" s="404" t="s">
        <v>250</v>
      </c>
      <c r="AY26" s="405" t="s">
        <v>250</v>
      </c>
      <c r="AZ26" s="405" t="s">
        <v>250</v>
      </c>
      <c r="BA26" s="406" t="s">
        <v>250</v>
      </c>
    </row>
    <row r="27" spans="1:5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91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8.75" customHeight="1">
      <c r="A28" s="983" t="s">
        <v>92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983"/>
      <c r="AB28" s="983"/>
      <c r="AC28" s="983"/>
      <c r="AD28" s="983"/>
      <c r="AE28" s="983"/>
      <c r="AF28" s="983"/>
      <c r="AG28" s="983"/>
      <c r="AH28" s="983"/>
      <c r="AI28" s="983"/>
      <c r="AJ28" s="983"/>
      <c r="AK28" s="983"/>
      <c r="AL28" s="983"/>
      <c r="AM28" s="983"/>
      <c r="AN28" s="983"/>
      <c r="AO28" s="983"/>
      <c r="AP28" s="983"/>
      <c r="AQ28" s="983"/>
      <c r="AR28" s="983"/>
      <c r="AS28" s="983"/>
      <c r="AT28" s="983"/>
      <c r="AU28" s="983"/>
      <c r="AV28" s="50"/>
      <c r="AW28" s="50"/>
      <c r="AX28" s="50"/>
      <c r="AY28" s="50"/>
      <c r="AZ28" s="50"/>
      <c r="BA28" s="1"/>
    </row>
    <row r="29" spans="1:53" ht="15.75">
      <c r="A29" s="51"/>
      <c r="B29" s="51"/>
      <c r="C29" s="51"/>
      <c r="D29" s="51"/>
      <c r="E29" s="51"/>
      <c r="F29" s="51"/>
      <c r="G29" s="51"/>
      <c r="H29" s="51"/>
      <c r="I29" s="5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50"/>
      <c r="AW29" s="50"/>
      <c r="AX29" s="50"/>
      <c r="AY29" s="50"/>
      <c r="AZ29" s="50"/>
      <c r="BA29" s="1"/>
    </row>
    <row r="30" spans="1:53" ht="20.25" customHeight="1">
      <c r="A30" s="984" t="s">
        <v>93</v>
      </c>
      <c r="B30" s="984"/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984"/>
      <c r="AG30" s="984"/>
      <c r="AH30" s="984"/>
      <c r="AI30" s="984"/>
      <c r="AJ30" s="984"/>
      <c r="AK30" s="984"/>
      <c r="AL30" s="984"/>
      <c r="AM30" s="984"/>
      <c r="AN30" s="984"/>
      <c r="AO30" s="984"/>
      <c r="AP30" s="984"/>
      <c r="AQ30" s="984"/>
      <c r="AR30" s="984"/>
      <c r="AS30" s="984"/>
      <c r="AT30" s="984"/>
      <c r="AU30" s="984"/>
      <c r="AV30" s="984"/>
      <c r="AW30" s="984"/>
      <c r="AX30" s="984"/>
      <c r="AY30" s="984"/>
      <c r="AZ30" s="984"/>
      <c r="BA30" s="984"/>
    </row>
    <row r="31" spans="1:53" ht="19.5" thickBo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3"/>
    </row>
    <row r="32" spans="1:53" ht="15.75" customHeight="1">
      <c r="A32" s="985" t="s">
        <v>12</v>
      </c>
      <c r="B32" s="986"/>
      <c r="C32" s="1021" t="s">
        <v>251</v>
      </c>
      <c r="D32" s="1006"/>
      <c r="E32" s="1006"/>
      <c r="F32" s="1016"/>
      <c r="G32" s="1022" t="s">
        <v>252</v>
      </c>
      <c r="H32" s="1023"/>
      <c r="I32" s="1023"/>
      <c r="J32" s="1015" t="s">
        <v>53</v>
      </c>
      <c r="K32" s="1006"/>
      <c r="L32" s="1006"/>
      <c r="M32" s="1016"/>
      <c r="N32" s="1015" t="s">
        <v>253</v>
      </c>
      <c r="O32" s="1006"/>
      <c r="P32" s="1016"/>
      <c r="Q32" s="1015" t="s">
        <v>94</v>
      </c>
      <c r="R32" s="1006"/>
      <c r="S32" s="1016"/>
      <c r="T32" s="1015" t="s">
        <v>254</v>
      </c>
      <c r="U32" s="1006"/>
      <c r="V32" s="1006"/>
      <c r="W32" s="1005" t="s">
        <v>95</v>
      </c>
      <c r="X32" s="1006"/>
      <c r="Y32" s="986"/>
      <c r="Z32" s="54"/>
      <c r="AA32" s="902" t="s">
        <v>96</v>
      </c>
      <c r="AB32" s="903"/>
      <c r="AC32" s="903"/>
      <c r="AD32" s="903"/>
      <c r="AE32" s="903"/>
      <c r="AF32" s="916" t="s">
        <v>45</v>
      </c>
      <c r="AG32" s="917"/>
      <c r="AH32" s="918"/>
      <c r="AI32" s="916" t="s">
        <v>97</v>
      </c>
      <c r="AJ32" s="1010"/>
      <c r="AK32" s="1011"/>
      <c r="AL32" s="55"/>
      <c r="AM32" s="996" t="s">
        <v>98</v>
      </c>
      <c r="AN32" s="997"/>
      <c r="AO32" s="998"/>
      <c r="AP32" s="991" t="s">
        <v>99</v>
      </c>
      <c r="AQ32" s="992"/>
      <c r="AR32" s="992"/>
      <c r="AS32" s="992"/>
      <c r="AT32" s="992"/>
      <c r="AU32" s="992"/>
      <c r="AV32" s="992"/>
      <c r="AW32" s="992"/>
      <c r="AX32" s="992" t="s">
        <v>45</v>
      </c>
      <c r="AY32" s="992"/>
      <c r="AZ32" s="992"/>
      <c r="BA32" s="995"/>
    </row>
    <row r="33" spans="1:53" ht="25.5" customHeight="1">
      <c r="A33" s="987"/>
      <c r="B33" s="988"/>
      <c r="C33" s="1007"/>
      <c r="D33" s="1007"/>
      <c r="E33" s="1007"/>
      <c r="F33" s="1018"/>
      <c r="G33" s="1024"/>
      <c r="H33" s="1025"/>
      <c r="I33" s="1025"/>
      <c r="J33" s="1017"/>
      <c r="K33" s="1007"/>
      <c r="L33" s="1007"/>
      <c r="M33" s="1018"/>
      <c r="N33" s="1017"/>
      <c r="O33" s="1007"/>
      <c r="P33" s="1018"/>
      <c r="Q33" s="1017"/>
      <c r="R33" s="1007"/>
      <c r="S33" s="1018"/>
      <c r="T33" s="1017"/>
      <c r="U33" s="1007"/>
      <c r="V33" s="1007"/>
      <c r="W33" s="987"/>
      <c r="X33" s="1007"/>
      <c r="Y33" s="988"/>
      <c r="Z33" s="54"/>
      <c r="AA33" s="903"/>
      <c r="AB33" s="903"/>
      <c r="AC33" s="903"/>
      <c r="AD33" s="903"/>
      <c r="AE33" s="903"/>
      <c r="AF33" s="919"/>
      <c r="AG33" s="920"/>
      <c r="AH33" s="921"/>
      <c r="AI33" s="1012"/>
      <c r="AJ33" s="1013"/>
      <c r="AK33" s="1014"/>
      <c r="AL33" s="56"/>
      <c r="AM33" s="999"/>
      <c r="AN33" s="1000"/>
      <c r="AO33" s="1001"/>
      <c r="AP33" s="991"/>
      <c r="AQ33" s="992"/>
      <c r="AR33" s="992"/>
      <c r="AS33" s="992"/>
      <c r="AT33" s="992"/>
      <c r="AU33" s="992"/>
      <c r="AV33" s="992"/>
      <c r="AW33" s="992"/>
      <c r="AX33" s="992"/>
      <c r="AY33" s="992"/>
      <c r="AZ33" s="992"/>
      <c r="BA33" s="995"/>
    </row>
    <row r="34" spans="1:53" ht="28.5" customHeight="1" thickBot="1">
      <c r="A34" s="989"/>
      <c r="B34" s="990"/>
      <c r="C34" s="1008"/>
      <c r="D34" s="1008"/>
      <c r="E34" s="1008"/>
      <c r="F34" s="1020"/>
      <c r="G34" s="1026"/>
      <c r="H34" s="1027"/>
      <c r="I34" s="1027"/>
      <c r="J34" s="1019"/>
      <c r="K34" s="1008"/>
      <c r="L34" s="1008"/>
      <c r="M34" s="1020"/>
      <c r="N34" s="1019"/>
      <c r="O34" s="1008"/>
      <c r="P34" s="1020"/>
      <c r="Q34" s="1019"/>
      <c r="R34" s="1008"/>
      <c r="S34" s="1020"/>
      <c r="T34" s="1019"/>
      <c r="U34" s="1008"/>
      <c r="V34" s="1008"/>
      <c r="W34" s="989"/>
      <c r="X34" s="1008"/>
      <c r="Y34" s="990"/>
      <c r="Z34" s="54"/>
      <c r="AA34" s="927" t="s">
        <v>47</v>
      </c>
      <c r="AB34" s="928"/>
      <c r="AC34" s="928"/>
      <c r="AD34" s="928"/>
      <c r="AE34" s="928"/>
      <c r="AF34" s="907">
        <v>15</v>
      </c>
      <c r="AG34" s="908"/>
      <c r="AH34" s="909"/>
      <c r="AI34" s="907">
        <v>3</v>
      </c>
      <c r="AJ34" s="910"/>
      <c r="AK34" s="909"/>
      <c r="AL34" s="56"/>
      <c r="AM34" s="999"/>
      <c r="AN34" s="1000"/>
      <c r="AO34" s="1001"/>
      <c r="AP34" s="991"/>
      <c r="AQ34" s="992"/>
      <c r="AR34" s="992"/>
      <c r="AS34" s="992"/>
      <c r="AT34" s="992"/>
      <c r="AU34" s="992"/>
      <c r="AV34" s="992"/>
      <c r="AW34" s="992"/>
      <c r="AX34" s="992"/>
      <c r="AY34" s="992"/>
      <c r="AZ34" s="992"/>
      <c r="BA34" s="995"/>
    </row>
    <row r="35" spans="1:53" ht="46.5" customHeight="1">
      <c r="A35" s="955">
        <v>3</v>
      </c>
      <c r="B35" s="1009"/>
      <c r="C35" s="1028">
        <v>35</v>
      </c>
      <c r="D35" s="1029"/>
      <c r="E35" s="1029"/>
      <c r="F35" s="1030"/>
      <c r="G35" s="934">
        <v>6</v>
      </c>
      <c r="H35" s="935"/>
      <c r="I35" s="935"/>
      <c r="J35" s="922"/>
      <c r="K35" s="923"/>
      <c r="L35" s="923"/>
      <c r="M35" s="924"/>
      <c r="N35" s="922"/>
      <c r="O35" s="923"/>
      <c r="P35" s="924"/>
      <c r="Q35" s="904"/>
      <c r="R35" s="925"/>
      <c r="S35" s="926"/>
      <c r="T35" s="913">
        <v>11</v>
      </c>
      <c r="U35" s="932"/>
      <c r="V35" s="932"/>
      <c r="W35" s="931">
        <f>SUM(C35:V35)</f>
        <v>52</v>
      </c>
      <c r="X35" s="932"/>
      <c r="Y35" s="933"/>
      <c r="Z35" s="54"/>
      <c r="AA35" s="927" t="s">
        <v>68</v>
      </c>
      <c r="AB35" s="928"/>
      <c r="AC35" s="928"/>
      <c r="AD35" s="928"/>
      <c r="AE35" s="928"/>
      <c r="AF35" s="907">
        <v>15</v>
      </c>
      <c r="AG35" s="929"/>
      <c r="AH35" s="930"/>
      <c r="AI35" s="907">
        <v>11</v>
      </c>
      <c r="AJ35" s="910"/>
      <c r="AK35" s="909"/>
      <c r="AL35" s="56"/>
      <c r="AM35" s="1002"/>
      <c r="AN35" s="1003"/>
      <c r="AO35" s="1004"/>
      <c r="AP35" s="993"/>
      <c r="AQ35" s="994"/>
      <c r="AR35" s="994"/>
      <c r="AS35" s="994"/>
      <c r="AT35" s="994"/>
      <c r="AU35" s="994"/>
      <c r="AV35" s="994"/>
      <c r="AW35" s="994"/>
      <c r="AX35" s="992"/>
      <c r="AY35" s="992"/>
      <c r="AZ35" s="992"/>
      <c r="BA35" s="995"/>
    </row>
    <row r="36" spans="1:53" ht="33" customHeight="1">
      <c r="A36" s="955">
        <v>4</v>
      </c>
      <c r="B36" s="956"/>
      <c r="C36" s="1028">
        <v>35</v>
      </c>
      <c r="D36" s="1029"/>
      <c r="E36" s="1029"/>
      <c r="F36" s="1030"/>
      <c r="G36" s="934">
        <v>6</v>
      </c>
      <c r="H36" s="935"/>
      <c r="I36" s="935"/>
      <c r="J36" s="922"/>
      <c r="K36" s="977"/>
      <c r="L36" s="977"/>
      <c r="M36" s="978"/>
      <c r="N36" s="922"/>
      <c r="O36" s="977"/>
      <c r="P36" s="978"/>
      <c r="Q36" s="904"/>
      <c r="R36" s="905"/>
      <c r="S36" s="906"/>
      <c r="T36" s="913">
        <v>11</v>
      </c>
      <c r="U36" s="914"/>
      <c r="V36" s="915"/>
      <c r="W36" s="931">
        <f>SUM(C36:V36)</f>
        <v>52</v>
      </c>
      <c r="X36" s="914"/>
      <c r="Y36" s="915"/>
      <c r="Z36" s="54"/>
      <c r="AA36" s="911"/>
      <c r="AB36" s="912"/>
      <c r="AC36" s="912"/>
      <c r="AD36" s="912"/>
      <c r="AE36" s="912"/>
      <c r="AF36" s="897"/>
      <c r="AG36" s="899"/>
      <c r="AH36" s="899"/>
      <c r="AI36" s="897"/>
      <c r="AJ36" s="898"/>
      <c r="AK36" s="899"/>
      <c r="AL36" s="57"/>
      <c r="AM36" s="959" t="s">
        <v>68</v>
      </c>
      <c r="AN36" s="960"/>
      <c r="AO36" s="961"/>
      <c r="AP36" s="951" t="s">
        <v>61</v>
      </c>
      <c r="AQ36" s="951"/>
      <c r="AR36" s="951"/>
      <c r="AS36" s="951"/>
      <c r="AT36" s="951"/>
      <c r="AU36" s="951"/>
      <c r="AV36" s="951"/>
      <c r="AW36" s="951"/>
      <c r="AX36" s="965">
        <v>15</v>
      </c>
      <c r="AY36" s="966"/>
      <c r="AZ36" s="966"/>
      <c r="BA36" s="967"/>
    </row>
    <row r="37" spans="1:53" ht="39" customHeight="1" thickBot="1">
      <c r="A37" s="973">
        <v>5</v>
      </c>
      <c r="B37" s="974"/>
      <c r="C37" s="1028">
        <v>23</v>
      </c>
      <c r="D37" s="1029"/>
      <c r="E37" s="1029"/>
      <c r="F37" s="1030"/>
      <c r="G37" s="934">
        <v>6</v>
      </c>
      <c r="H37" s="935"/>
      <c r="I37" s="935"/>
      <c r="J37" s="934"/>
      <c r="K37" s="935"/>
      <c r="L37" s="935"/>
      <c r="M37" s="1061"/>
      <c r="N37" s="979">
        <v>11</v>
      </c>
      <c r="O37" s="980"/>
      <c r="P37" s="981"/>
      <c r="Q37" s="934">
        <v>2</v>
      </c>
      <c r="R37" s="935"/>
      <c r="S37" s="935"/>
      <c r="T37" s="900">
        <v>1</v>
      </c>
      <c r="U37" s="901"/>
      <c r="V37" s="901"/>
      <c r="W37" s="971">
        <f>SUM(C37:V37)</f>
        <v>43</v>
      </c>
      <c r="X37" s="901"/>
      <c r="Y37" s="972"/>
      <c r="Z37" s="54"/>
      <c r="AA37" s="912"/>
      <c r="AB37" s="912"/>
      <c r="AC37" s="912"/>
      <c r="AD37" s="912"/>
      <c r="AE37" s="912"/>
      <c r="AF37" s="899"/>
      <c r="AG37" s="899"/>
      <c r="AH37" s="899"/>
      <c r="AI37" s="898"/>
      <c r="AJ37" s="898"/>
      <c r="AK37" s="899"/>
      <c r="AL37" s="58"/>
      <c r="AM37" s="962"/>
      <c r="AN37" s="963"/>
      <c r="AO37" s="964"/>
      <c r="AP37" s="928"/>
      <c r="AQ37" s="928"/>
      <c r="AR37" s="928"/>
      <c r="AS37" s="928"/>
      <c r="AT37" s="928"/>
      <c r="AU37" s="928"/>
      <c r="AV37" s="928"/>
      <c r="AW37" s="928"/>
      <c r="AX37" s="968"/>
      <c r="AY37" s="969"/>
      <c r="AZ37" s="969"/>
      <c r="BA37" s="970"/>
    </row>
    <row r="38" spans="1:53" ht="40.5" customHeight="1" thickBot="1">
      <c r="A38" s="975" t="s">
        <v>17</v>
      </c>
      <c r="B38" s="976"/>
      <c r="C38" s="975">
        <f>SUM(C35:F37)</f>
        <v>93</v>
      </c>
      <c r="D38" s="945"/>
      <c r="E38" s="945"/>
      <c r="F38" s="1058"/>
      <c r="G38" s="944">
        <f>SUM(G35:I37)</f>
        <v>18</v>
      </c>
      <c r="H38" s="1059"/>
      <c r="I38" s="1060"/>
      <c r="J38" s="944"/>
      <c r="K38" s="945"/>
      <c r="L38" s="945"/>
      <c r="M38" s="1058"/>
      <c r="N38" s="944">
        <v>11</v>
      </c>
      <c r="O38" s="945"/>
      <c r="P38" s="945"/>
      <c r="Q38" s="944">
        <f>SUM(Q35:S37)</f>
        <v>2</v>
      </c>
      <c r="R38" s="945"/>
      <c r="S38" s="945"/>
      <c r="T38" s="944">
        <f>SUM(T35:V37)</f>
        <v>23</v>
      </c>
      <c r="U38" s="945"/>
      <c r="V38" s="945"/>
      <c r="W38" s="975">
        <f>SUM(W35:Y37)</f>
        <v>147</v>
      </c>
      <c r="X38" s="945"/>
      <c r="Y38" s="982"/>
      <c r="Z38" s="54"/>
      <c r="AA38" s="946"/>
      <c r="AB38" s="947"/>
      <c r="AC38" s="947"/>
      <c r="AD38" s="947"/>
      <c r="AE38" s="947"/>
      <c r="AF38" s="947"/>
      <c r="AG38" s="947"/>
      <c r="AH38" s="947"/>
      <c r="AI38" s="947"/>
      <c r="AJ38" s="947"/>
      <c r="AK38" s="947"/>
      <c r="AL38" s="57"/>
      <c r="AM38" s="950"/>
      <c r="AN38" s="950"/>
      <c r="AO38" s="950"/>
      <c r="AP38" s="938"/>
      <c r="AQ38" s="938"/>
      <c r="AR38" s="938"/>
      <c r="AS38" s="938"/>
      <c r="AT38" s="938"/>
      <c r="AU38" s="938"/>
      <c r="AV38" s="938"/>
      <c r="AW38" s="938"/>
      <c r="AX38" s="938"/>
      <c r="AY38" s="938"/>
      <c r="AZ38" s="938"/>
      <c r="BA38" s="939"/>
    </row>
    <row r="39" spans="1:53" ht="20.25">
      <c r="A39" s="948"/>
      <c r="B39" s="949"/>
      <c r="C39" s="952"/>
      <c r="D39" s="953"/>
      <c r="E39" s="953"/>
      <c r="F39" s="953"/>
      <c r="G39" s="940"/>
      <c r="H39" s="941"/>
      <c r="I39" s="941"/>
      <c r="J39" s="954"/>
      <c r="K39" s="949"/>
      <c r="L39" s="949"/>
      <c r="M39" s="949"/>
      <c r="N39" s="952"/>
      <c r="O39" s="953"/>
      <c r="P39" s="953"/>
      <c r="Q39" s="957"/>
      <c r="R39" s="958"/>
      <c r="S39" s="958"/>
      <c r="T39" s="940"/>
      <c r="U39" s="941"/>
      <c r="V39" s="941"/>
      <c r="W39" s="942"/>
      <c r="X39" s="941"/>
      <c r="Y39" s="941"/>
      <c r="Z39" s="54"/>
      <c r="AA39" s="947"/>
      <c r="AB39" s="947"/>
      <c r="AC39" s="947"/>
      <c r="AD39" s="947"/>
      <c r="AE39" s="947"/>
      <c r="AF39" s="947"/>
      <c r="AG39" s="947"/>
      <c r="AH39" s="947"/>
      <c r="AI39" s="947"/>
      <c r="AJ39" s="947"/>
      <c r="AK39" s="947"/>
      <c r="AL39" s="57"/>
      <c r="AM39" s="943"/>
      <c r="AN39" s="943"/>
      <c r="AO39" s="943"/>
      <c r="AP39" s="936"/>
      <c r="AQ39" s="936"/>
      <c r="AR39" s="936"/>
      <c r="AS39" s="936"/>
      <c r="AT39" s="936"/>
      <c r="AU39" s="936"/>
      <c r="AV39" s="936"/>
      <c r="AW39" s="936"/>
      <c r="AX39" s="936"/>
      <c r="AY39" s="936"/>
      <c r="AZ39" s="936"/>
      <c r="BA39" s="937"/>
    </row>
  </sheetData>
  <sheetProtection/>
  <mergeCells count="109">
    <mergeCell ref="C38:F38"/>
    <mergeCell ref="G38:I38"/>
    <mergeCell ref="J38:M38"/>
    <mergeCell ref="C36:F36"/>
    <mergeCell ref="G36:I36"/>
    <mergeCell ref="J36:M36"/>
    <mergeCell ref="C37:F37"/>
    <mergeCell ref="G37:I37"/>
    <mergeCell ref="J37:M37"/>
    <mergeCell ref="F22:I22"/>
    <mergeCell ref="G35:I35"/>
    <mergeCell ref="J35:M35"/>
    <mergeCell ref="AN4:BA5"/>
    <mergeCell ref="A2:O2"/>
    <mergeCell ref="P2:AN2"/>
    <mergeCell ref="A3:O3"/>
    <mergeCell ref="A4:O4"/>
    <mergeCell ref="P4:AM4"/>
    <mergeCell ref="A5:O5"/>
    <mergeCell ref="A8:O8"/>
    <mergeCell ref="AN9:BA20"/>
    <mergeCell ref="P9:AM9"/>
    <mergeCell ref="A9:O9"/>
    <mergeCell ref="P11:AK11"/>
    <mergeCell ref="P10:AA10"/>
    <mergeCell ref="AN7:BA8"/>
    <mergeCell ref="A6:O6"/>
    <mergeCell ref="AN6:BA6"/>
    <mergeCell ref="B22:E22"/>
    <mergeCell ref="AB22:AE22"/>
    <mergeCell ref="P12:AK12"/>
    <mergeCell ref="P14:AK14"/>
    <mergeCell ref="P13:AK13"/>
    <mergeCell ref="P15:AF15"/>
    <mergeCell ref="A21:BA21"/>
    <mergeCell ref="AO22:AR22"/>
    <mergeCell ref="C35:F35"/>
    <mergeCell ref="AS22:AW22"/>
    <mergeCell ref="A22:A23"/>
    <mergeCell ref="AX22:BA22"/>
    <mergeCell ref="X22:AA22"/>
    <mergeCell ref="AJ22:AN22"/>
    <mergeCell ref="S22:W22"/>
    <mergeCell ref="J22:M22"/>
    <mergeCell ref="N22:R22"/>
    <mergeCell ref="AF22:AI22"/>
    <mergeCell ref="AI32:AK33"/>
    <mergeCell ref="Q32:S34"/>
    <mergeCell ref="N32:P34"/>
    <mergeCell ref="C32:F34"/>
    <mergeCell ref="G32:I34"/>
    <mergeCell ref="J32:M34"/>
    <mergeCell ref="T32:V34"/>
    <mergeCell ref="A28:AU28"/>
    <mergeCell ref="A30:BA30"/>
    <mergeCell ref="A32:B34"/>
    <mergeCell ref="AA34:AE34"/>
    <mergeCell ref="AP32:AW35"/>
    <mergeCell ref="AX32:BA35"/>
    <mergeCell ref="AM32:AO35"/>
    <mergeCell ref="W32:Y34"/>
    <mergeCell ref="T35:V35"/>
    <mergeCell ref="A35:B35"/>
    <mergeCell ref="AX36:BA37"/>
    <mergeCell ref="W37:Y37"/>
    <mergeCell ref="A37:B37"/>
    <mergeCell ref="A38:B38"/>
    <mergeCell ref="N38:P38"/>
    <mergeCell ref="N36:P36"/>
    <mergeCell ref="N37:P37"/>
    <mergeCell ref="AF36:AH37"/>
    <mergeCell ref="Q38:S38"/>
    <mergeCell ref="W38:Y38"/>
    <mergeCell ref="A39:B39"/>
    <mergeCell ref="AM38:AO38"/>
    <mergeCell ref="AP36:AW37"/>
    <mergeCell ref="C39:F39"/>
    <mergeCell ref="G39:I39"/>
    <mergeCell ref="J39:M39"/>
    <mergeCell ref="A36:B36"/>
    <mergeCell ref="N39:P39"/>
    <mergeCell ref="Q39:S39"/>
    <mergeCell ref="AM36:AO37"/>
    <mergeCell ref="AX39:BA39"/>
    <mergeCell ref="AX38:BA38"/>
    <mergeCell ref="T39:V39"/>
    <mergeCell ref="W39:Y39"/>
    <mergeCell ref="AP38:AW38"/>
    <mergeCell ref="AP39:AW39"/>
    <mergeCell ref="AM39:AO39"/>
    <mergeCell ref="T38:V38"/>
    <mergeCell ref="AA38:AK39"/>
    <mergeCell ref="N35:P35"/>
    <mergeCell ref="Q35:S35"/>
    <mergeCell ref="AA35:AE35"/>
    <mergeCell ref="AF35:AH35"/>
    <mergeCell ref="W35:Y35"/>
    <mergeCell ref="Q37:S37"/>
    <mergeCell ref="W36:Y36"/>
    <mergeCell ref="AI36:AK37"/>
    <mergeCell ref="T37:V37"/>
    <mergeCell ref="AA32:AE33"/>
    <mergeCell ref="Q36:S36"/>
    <mergeCell ref="AF34:AH34"/>
    <mergeCell ref="AI34:AK34"/>
    <mergeCell ref="AI35:AK35"/>
    <mergeCell ref="AA36:AE37"/>
    <mergeCell ref="T36:V36"/>
    <mergeCell ref="AF32:AH33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2016-06-06T07:17:14Z</cp:lastPrinted>
  <dcterms:created xsi:type="dcterms:W3CDTF">2003-06-23T04:55:14Z</dcterms:created>
  <dcterms:modified xsi:type="dcterms:W3CDTF">2016-07-07T07:10:25Z</dcterms:modified>
  <cp:category/>
  <cp:version/>
  <cp:contentType/>
  <cp:contentStatus/>
</cp:coreProperties>
</file>